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90" yWindow="225" windowWidth="14145" windowHeight="1131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Book'!$A$1:$AO$195</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Book'!$A$1:$AO$195</definedName>
    <definedName name="Z_CC98A995_0B31_4CDB_BB88_F42CE452C3B9_.wvu.PrintTitles" localSheetId="1" hidden="1">'2.Log Book'!$1:$22</definedName>
    <definedName name="_xlnm.Print_Area" localSheetId="0">'1.Marée'!$A$1:$N$36</definedName>
    <definedName name="_xlnm.Print_Area" localSheetId="1">'2.Log Book'!$A$1:$AZ$195</definedName>
  </definedNames>
  <calcPr calcId="125725"/>
  <customWorkbookViews>
    <customWorkbookView name="saisie" guid="{CC98A995-0B31-4CDB-BB88-F42CE452C3B9}" maximized="1" xWindow="1" yWindow="1" windowWidth="1920" windowHeight="860" activeSheetId="24"/>
    <customWorkbookView name="base" guid="{78318A9D-B3F4-46C2-B204-9E7EAB1E0C8E}" maximized="1" xWindow="1" yWindow="1" windowWidth="1920" windowHeight="860" activeSheetId="24"/>
  </customWorkbookViews>
</workbook>
</file>

<file path=xl/calcChain.xml><?xml version="1.0" encoding="utf-8"?>
<calcChain xmlns="http://schemas.openxmlformats.org/spreadsheetml/2006/main">
  <c r="AU143" i="24"/>
  <c r="AU145"/>
  <c r="AU179"/>
  <c r="AU181"/>
  <c r="AU183"/>
  <c r="AU185"/>
  <c r="AU191"/>
  <c r="AU141"/>
  <c r="AU93"/>
  <c r="AU95"/>
  <c r="AU97"/>
  <c r="AU99"/>
  <c r="AU101"/>
  <c r="AU103"/>
  <c r="AU105"/>
  <c r="AU107"/>
  <c r="AU109"/>
  <c r="AU111"/>
  <c r="AU113"/>
  <c r="AU115"/>
  <c r="AU117"/>
  <c r="AU119"/>
  <c r="AU121"/>
  <c r="AU139"/>
  <c r="AU91"/>
  <c r="AU59"/>
  <c r="AU61"/>
  <c r="AU63"/>
  <c r="AU65"/>
  <c r="AU67"/>
  <c r="AU69"/>
  <c r="AU71"/>
  <c r="AU73"/>
  <c r="AU75"/>
  <c r="AU77"/>
  <c r="AU79"/>
  <c r="AU81"/>
  <c r="AU83"/>
  <c r="AU85"/>
  <c r="AU87"/>
  <c r="AU89"/>
  <c r="AU57"/>
  <c r="AU25"/>
  <c r="AU27"/>
  <c r="AU29"/>
  <c r="AU31"/>
  <c r="AU33"/>
  <c r="AU35"/>
  <c r="AU37"/>
  <c r="AU39"/>
  <c r="AU41"/>
  <c r="AU43"/>
  <c r="AU45"/>
  <c r="AU47"/>
  <c r="AU49"/>
  <c r="AU51"/>
  <c r="AU53"/>
  <c r="AU55"/>
  <c r="AU23"/>
  <c r="L195"/>
  <c r="V195"/>
  <c r="H31" i="26" s="1"/>
  <c r="S195" i="24"/>
  <c r="H30" i="26" s="1"/>
  <c r="Q195" i="24"/>
  <c r="D33" i="26" s="1"/>
  <c r="O195" i="24"/>
  <c r="D32" i="26" s="1"/>
  <c r="M195" i="24"/>
  <c r="D31" i="26" s="1"/>
  <c r="AQ39" i="24"/>
  <c r="AR191"/>
  <c r="AQ191"/>
  <c r="AR185"/>
  <c r="AQ185"/>
  <c r="AR183"/>
  <c r="AQ183"/>
  <c r="AR181"/>
  <c r="AQ181"/>
  <c r="AR179"/>
  <c r="AQ179"/>
  <c r="AR145"/>
  <c r="AQ145"/>
  <c r="AR143"/>
  <c r="AQ143"/>
  <c r="AR141"/>
  <c r="AQ141"/>
  <c r="AR139"/>
  <c r="AQ139"/>
  <c r="AR121"/>
  <c r="AQ121"/>
  <c r="AR119"/>
  <c r="AQ119"/>
  <c r="AR117"/>
  <c r="AQ117"/>
  <c r="AR115"/>
  <c r="AQ115"/>
  <c r="AR113"/>
  <c r="AQ113"/>
  <c r="AR111"/>
  <c r="AQ111"/>
  <c r="AR109"/>
  <c r="AQ109"/>
  <c r="AR107"/>
  <c r="AQ107"/>
  <c r="AR105"/>
  <c r="AQ105"/>
  <c r="AR103"/>
  <c r="AQ103"/>
  <c r="AR101"/>
  <c r="AQ101"/>
  <c r="AR99"/>
  <c r="AQ99"/>
  <c r="AR97"/>
  <c r="AQ97"/>
  <c r="AR95"/>
  <c r="AQ95"/>
  <c r="AR93"/>
  <c r="AQ93"/>
  <c r="AR91"/>
  <c r="AQ91"/>
  <c r="AR89"/>
  <c r="AQ89"/>
  <c r="AR87"/>
  <c r="AQ87"/>
  <c r="AR85"/>
  <c r="AQ85"/>
  <c r="AR83"/>
  <c r="AQ83"/>
  <c r="AR81"/>
  <c r="AQ81"/>
  <c r="AR79"/>
  <c r="AQ79"/>
  <c r="AR77"/>
  <c r="AQ77"/>
  <c r="AR75"/>
  <c r="AQ75"/>
  <c r="AR73"/>
  <c r="AQ73"/>
  <c r="AR71"/>
  <c r="AQ71"/>
  <c r="AR69"/>
  <c r="AQ69"/>
  <c r="AR67"/>
  <c r="AQ67"/>
  <c r="AR65"/>
  <c r="AQ65"/>
  <c r="AR63"/>
  <c r="AQ63"/>
  <c r="AR61"/>
  <c r="AQ61"/>
  <c r="AR59"/>
  <c r="AQ59"/>
  <c r="AR57"/>
  <c r="AQ57"/>
  <c r="AR55"/>
  <c r="AQ55"/>
  <c r="AR53"/>
  <c r="AQ53"/>
  <c r="AR51"/>
  <c r="AQ51"/>
  <c r="AR49"/>
  <c r="AQ49"/>
  <c r="AR47"/>
  <c r="AQ47"/>
  <c r="AR45"/>
  <c r="AQ45"/>
  <c r="AR43"/>
  <c r="AQ43"/>
  <c r="AR41"/>
  <c r="AQ41"/>
  <c r="AR39"/>
  <c r="J195"/>
  <c r="P5"/>
  <c r="P4"/>
  <c r="P3"/>
  <c r="P2"/>
  <c r="G5"/>
  <c r="G4"/>
  <c r="G3"/>
  <c r="G2"/>
  <c r="AR23"/>
  <c r="AR25"/>
  <c r="AR27"/>
  <c r="AR29"/>
  <c r="AR31"/>
  <c r="AR33"/>
  <c r="AR35"/>
  <c r="AR37"/>
  <c r="AQ23"/>
  <c r="AQ25"/>
  <c r="AQ27"/>
  <c r="AQ29"/>
  <c r="AQ31"/>
  <c r="AQ33"/>
  <c r="AQ35"/>
  <c r="AQ37"/>
  <c r="X4"/>
  <c r="V2"/>
  <c r="H24" i="26"/>
  <c r="B24"/>
  <c r="AT21" i="24" l="1"/>
  <c r="J27" i="26" s="1"/>
  <c r="AS21" i="24"/>
  <c r="J26" i="26" s="1"/>
  <c r="D30"/>
  <c r="D35" s="1"/>
  <c r="AU21" i="24"/>
  <c r="AO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<sst xmlns="http://schemas.openxmlformats.org/spreadsheetml/2006/main" count="811" uniqueCount="341">
  <si>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</si>
  <si>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</si>
  <si>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</si>
  <si>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</si>
  <si>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</si>
  <si>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</si>
  <si>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</si>
  <si>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</si>
  <si>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</si>
  <si>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</si>
  <si>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</si>
  <si>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</si>
  <si>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</si>
  <si>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</si>
  <si>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</si>
  <si>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</si>
  <si>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</si>
  <si>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</si>
  <si>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</si>
  <si>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</si>
  <si>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</si>
  <si>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</si>
  <si>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</si>
  <si>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</si>
  <si>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</si>
  <si>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</si>
  <si>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</si>
  <si>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</si>
  <si>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</si>
  <si>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</si>
  <si>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</si>
  <si>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</si>
  <si>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</si>
  <si>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</si>
  <si>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</si>
  <si>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</si>
  <si>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</si>
  <si>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</si>
  <si>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</si>
  <si>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</si>
  <si>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</si>
  <si>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</si>
  <si>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</si>
  <si>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</si>
  <si>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</si>
  <si>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</si>
  <si>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</si>
  <si>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</si>
  <si>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</si>
  <si>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</si>
  <si>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</si>
  <si>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</si>
  <si>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</si>
  <si>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</si>
  <si>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</si>
  <si>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</si>
  <si>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</si>
  <si>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</si>
  <si>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</si>
  <si>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</si>
  <si>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</si>
  <si>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</si>
  <si>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</si>
  <si>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</si>
  <si>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</si>
  <si>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</si>
  <si>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</si>
  <si>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</si>
  <si>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</si>
  <si>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</si>
  <si>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</si>
  <si>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</si>
  <si>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</si>
  <si>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</si>
  <si>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</si>
  <si>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</si>
  <si>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</si>
  <si>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</si>
  <si>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</si>
  <si>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</si>
  <si>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</si>
  <si>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</si>
  <si>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</si>
  <si>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</si>
  <si>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</si>
  <si>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</si>
  <si>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</si>
  <si>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</si>
  <si>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</si>
  <si>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</si>
  <si>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</si>
  <si>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</si>
  <si>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</si>
  <si>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</si>
  <si>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</si>
  <si>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</si>
  <si>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</si>
  <si>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</si>
  <si>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</si>
  <si>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</si>
  <si>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</si>
  <si>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</si>
  <si>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</si>
  <si>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</si>
  <si>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</si>
  <si>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</si>
  <si>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</si>
  <si>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</si>
  <si>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</si>
  <si>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</si>
  <si>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</si>
  <si>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</si>
  <si>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</si>
  <si>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</si>
  <si>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</si>
  <si>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</si>
  <si>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</si>
  <si>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</si>
  <si>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</si>
  <si>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</si>
  <si>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</si>
  <si>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</si>
  <si>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</si>
  <si>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</si>
  <si>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</si>
  <si>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</si>
  <si>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</si>
  <si>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</si>
  <si>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</si>
  <si>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</si>
  <si>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</si>
  <si>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</si>
  <si>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</si>
  <si>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</si>
  <si>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</si>
  <si>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</si>
  <si>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</si>
  <si>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</si>
  <si>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</si>
  <si>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</si>
  <si>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</si>
  <si>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</si>
  <si>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</si>
  <si>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</si>
  <si>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</si>
  <si>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</si>
  <si>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</si>
  <si>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</si>
  <si>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</si>
  <si>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</si>
  <si>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</si>
  <si>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</si>
  <si>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</si>
  <si>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</si>
  <si>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</si>
  <si>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</si>
  <si>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</si>
  <si>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</si>
  <si>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</si>
  <si>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</si>
  <si>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</si>
  <si>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</si>
  <si>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</si>
  <si>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</si>
  <si>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</si>
  <si>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</si>
  <si>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</si>
  <si>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</si>
  <si>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</si>
  <si>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</si>
  <si>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</si>
  <si>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</si>
  <si>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</si>
  <si>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</si>
  <si>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</si>
  <si>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</si>
  <si>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</si>
  <si>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</si>
  <si>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</si>
  <si>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</si>
  <si>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</si>
  <si>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</si>
  <si>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</si>
  <si>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</si>
  <si>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</si>
  <si>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BERNICA</t>
  </si>
  <si>
    <t>Français</t>
  </si>
  <si>
    <t>DI 929727</t>
  </si>
  <si>
    <t>DZAOUDZI</t>
  </si>
  <si>
    <t>FLTZ</t>
  </si>
  <si>
    <t>PORT VICTORIA</t>
  </si>
  <si>
    <t>BIGOU Eric</t>
  </si>
  <si>
    <t>Sorti Port Victoria</t>
  </si>
  <si>
    <t>mélange</t>
  </si>
  <si>
    <t>54°40'E</t>
  </si>
  <si>
    <t>05°35'S</t>
  </si>
  <si>
    <t>54°38'E</t>
  </si>
  <si>
    <t>07°14'S</t>
  </si>
  <si>
    <t>54°51'E</t>
  </si>
  <si>
    <t>07°21'S</t>
  </si>
  <si>
    <t>54°03'E</t>
  </si>
  <si>
    <t>08°32'S</t>
  </si>
  <si>
    <t>51°15'E</t>
  </si>
  <si>
    <t>09°41'S</t>
  </si>
  <si>
    <t>49°59'E</t>
  </si>
  <si>
    <t>09°40'S</t>
  </si>
  <si>
    <t>50°00'E</t>
  </si>
  <si>
    <t>09°37'S</t>
  </si>
  <si>
    <t>50°06'E</t>
  </si>
  <si>
    <t>50°09'E</t>
  </si>
  <si>
    <t>50°07'E</t>
  </si>
  <si>
    <t>09°42'S</t>
  </si>
  <si>
    <t>09°43'S</t>
  </si>
  <si>
    <t>08°19'S</t>
  </si>
  <si>
    <t>54°49'E</t>
  </si>
  <si>
    <t>08°20'S</t>
  </si>
  <si>
    <t>55°17'E</t>
  </si>
  <si>
    <t>07°34'S</t>
  </si>
  <si>
    <t>58°06'E</t>
  </si>
  <si>
    <t>07°35'S</t>
  </si>
  <si>
    <t>58°01'E</t>
  </si>
  <si>
    <t>07°41'S</t>
  </si>
  <si>
    <t>57°20'E</t>
  </si>
  <si>
    <t>07°31'S</t>
  </si>
  <si>
    <t>57°27'E</t>
  </si>
  <si>
    <t>07°25'S</t>
  </si>
  <si>
    <t>58°25'E</t>
  </si>
  <si>
    <t>03°55'S</t>
  </si>
  <si>
    <t>58°38'E</t>
  </si>
  <si>
    <t>03°39'S</t>
  </si>
  <si>
    <t>58°23'E</t>
  </si>
  <si>
    <t>03°32'S</t>
  </si>
  <si>
    <t>58°11'E</t>
  </si>
  <si>
    <t>03°26'S</t>
  </si>
  <si>
    <t>57°56'E</t>
  </si>
  <si>
    <t>02°08'S</t>
  </si>
  <si>
    <t>53°53'E</t>
  </si>
  <si>
    <t>02°05'S</t>
  </si>
  <si>
    <t>53°46'E</t>
  </si>
  <si>
    <t>01°57'S</t>
  </si>
  <si>
    <t>52°22'E</t>
  </si>
  <si>
    <t>01°53'S</t>
  </si>
  <si>
    <t>53°20'E</t>
  </si>
  <si>
    <t>01°54'S</t>
  </si>
  <si>
    <t>53°19'E</t>
  </si>
  <si>
    <t>03°03'S</t>
  </si>
  <si>
    <t>50°25'E</t>
  </si>
  <si>
    <t>03°36'S</t>
  </si>
  <si>
    <t>03°37'S</t>
  </si>
  <si>
    <t>50°04'E</t>
  </si>
  <si>
    <t>04°01'S</t>
  </si>
  <si>
    <t>50°13'E</t>
  </si>
  <si>
    <t>04°15'S</t>
  </si>
  <si>
    <t>50°23'E</t>
  </si>
  <si>
    <t>04°26'S</t>
  </si>
  <si>
    <t>50°14'E</t>
  </si>
  <si>
    <t>04°44'S</t>
  </si>
  <si>
    <t>49°57'E</t>
  </si>
  <si>
    <t>13°43'S</t>
  </si>
  <si>
    <t>46°06'E</t>
  </si>
  <si>
    <t>13°56'S</t>
  </si>
  <si>
    <t>45°55'E</t>
  </si>
  <si>
    <t>45°11'E</t>
  </si>
  <si>
    <t>13°38'S</t>
  </si>
  <si>
    <t>44°07'E</t>
  </si>
  <si>
    <t>13°35'S</t>
  </si>
  <si>
    <t>44°06'E</t>
  </si>
  <si>
    <t>13°27'S</t>
  </si>
  <si>
    <t>44°11'E</t>
  </si>
  <si>
    <t>13°29'S</t>
  </si>
  <si>
    <t>44°20'E</t>
  </si>
  <si>
    <t>13°31'S</t>
  </si>
  <si>
    <t>44°28'E</t>
  </si>
  <si>
    <t>14°07'S</t>
  </si>
  <si>
    <t>44°13'E</t>
  </si>
  <si>
    <t>13°40'S</t>
  </si>
  <si>
    <t>44°24'S</t>
  </si>
  <si>
    <t>13°42'S</t>
  </si>
  <si>
    <t>14°10'S</t>
  </si>
  <si>
    <t>44°24'E</t>
  </si>
  <si>
    <t>14°59'S</t>
  </si>
  <si>
    <t>43°25'E</t>
  </si>
  <si>
    <t>15°01'S</t>
  </si>
  <si>
    <t>43°33'E</t>
  </si>
  <si>
    <t>15°11'S</t>
  </si>
  <si>
    <t>43°52'E</t>
  </si>
  <si>
    <t>espadon</t>
  </si>
  <si>
    <t>16°23'S</t>
  </si>
  <si>
    <t>42°42'E</t>
  </si>
  <si>
    <t>melange</t>
  </si>
  <si>
    <t>16°33'S</t>
  </si>
  <si>
    <t>42°33'E</t>
  </si>
  <si>
    <t>16°38'S</t>
  </si>
  <si>
    <t>42°27'E</t>
  </si>
  <si>
    <t>16°41'S</t>
  </si>
  <si>
    <t>42°24'E</t>
  </si>
  <si>
    <t>16°51'S</t>
  </si>
  <si>
    <t>42°16'E</t>
  </si>
  <si>
    <t>17°28'S</t>
  </si>
  <si>
    <t>41°29'E</t>
  </si>
  <si>
    <t>41°30'E</t>
  </si>
  <si>
    <t>17°17'S</t>
  </si>
  <si>
    <t>41°24'E</t>
  </si>
  <si>
    <t>17°30'S</t>
  </si>
  <si>
    <t>41°23'E</t>
  </si>
  <si>
    <t>18°01'S</t>
  </si>
  <si>
    <t>18°11'S</t>
  </si>
  <si>
    <t>41°22'E</t>
  </si>
  <si>
    <t>18°09'S</t>
  </si>
  <si>
    <t>41°25'E</t>
  </si>
  <si>
    <t>18°13'S</t>
  </si>
  <si>
    <t>41°13'E</t>
  </si>
  <si>
    <t>18°04'S</t>
  </si>
  <si>
    <t>41°10'E</t>
  </si>
  <si>
    <t>18°00'S</t>
  </si>
  <si>
    <t>41°09'E</t>
  </si>
  <si>
    <t>17°57'S</t>
  </si>
  <si>
    <t>41°07'E</t>
  </si>
  <si>
    <t>18°16'S</t>
  </si>
  <si>
    <t>17°39'S</t>
  </si>
  <si>
    <t>41°14'E</t>
  </si>
  <si>
    <t>17°33'S</t>
  </si>
  <si>
    <t>41°19'E</t>
  </si>
  <si>
    <t>18°08'S</t>
  </si>
  <si>
    <t>41°17'E</t>
  </si>
  <si>
    <t>15°21'S</t>
  </si>
  <si>
    <t>42°43'E</t>
  </si>
  <si>
    <t>14°58'S</t>
  </si>
  <si>
    <t>42°58'E</t>
  </si>
  <si>
    <t>13°57'S</t>
  </si>
  <si>
    <t>44°10'E</t>
  </si>
  <si>
    <t>09°01'S</t>
  </si>
  <si>
    <t>48°27'E</t>
  </si>
  <si>
    <t>08°16'S</t>
  </si>
  <si>
    <t>54°13'E</t>
  </si>
  <si>
    <t>08°14'S</t>
  </si>
  <si>
    <t>54°15'E</t>
  </si>
  <si>
    <t>07°50'S</t>
  </si>
  <si>
    <t>07°37'S</t>
  </si>
  <si>
    <t>54°21'E</t>
  </si>
  <si>
    <t>Arrivé à Port Victoria</t>
  </si>
</sst>
</file>

<file path=xl/styles.xml><?xml version="1.0" encoding="utf-8"?>
<styleSheet xmlns="http://schemas.openxmlformats.org/spreadsheetml/2006/main">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69">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75">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0" xfId="0" applyFont="1" applyAlignment="1" applyProtection="1">
      <alignment horizontal="center" vertical="center"/>
    </xf>
    <xf numFmtId="0" fontId="11" fillId="0" borderId="19" xfId="0" applyFont="1" applyBorder="1" applyAlignment="1" applyProtection="1">
      <alignment horizontal="center" vertical="center"/>
      <protection locked="0"/>
    </xf>
    <xf numFmtId="0" fontId="11" fillId="0" borderId="0" xfId="0" applyFont="1" applyAlignment="1" applyProtection="1">
      <alignment horizontal="center"/>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0" fontId="12" fillId="2" borderId="0" xfId="3" applyFont="1" applyFill="1" applyBorder="1" applyAlignment="1" applyProtection="1">
      <alignment horizontal="center"/>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1" fillId="0" borderId="0" xfId="0" applyFont="1" applyAlignment="1" applyProtection="1">
      <alignment horizontal="center"/>
    </xf>
    <xf numFmtId="0" fontId="11" fillId="0" borderId="0" xfId="0" applyFont="1" applyAlignment="1" applyProtection="1">
      <alignment horizontal="center" vertical="center"/>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4"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49" fontId="11" fillId="0" borderId="42"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169" fontId="11" fillId="0" borderId="48" xfId="0" applyNumberFormat="1" applyFont="1" applyBorder="1" applyAlignment="1" applyProtection="1">
      <alignment horizontal="center" vertical="center"/>
      <protection locked="0"/>
    </xf>
    <xf numFmtId="169" fontId="11" fillId="0" borderId="49" xfId="0" applyNumberFormat="1"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170"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0" fontId="11" fillId="0" borderId="42" xfId="0" applyFont="1" applyBorder="1" applyAlignment="1" applyProtection="1">
      <alignment horizontal="center" vertical="center"/>
      <protection locked="0"/>
    </xf>
    <xf numFmtId="49" fontId="11" fillId="0" borderId="48" xfId="0" applyNumberFormat="1"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14" fontId="11" fillId="0" borderId="5" xfId="0" applyNumberFormat="1" applyFont="1" applyBorder="1" applyAlignment="1" applyProtection="1">
      <alignment horizontal="center" vertical="center"/>
      <protection locked="0"/>
    </xf>
    <xf numFmtId="14" fontId="11" fillId="0" borderId="37"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170" fontId="11" fillId="0" borderId="5" xfId="0" applyNumberFormat="1" applyFont="1" applyBorder="1" applyAlignment="1" applyProtection="1">
      <alignment horizontal="center" vertical="center"/>
      <protection locked="0"/>
    </xf>
    <xf numFmtId="170" fontId="11" fillId="0" borderId="37"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64" fontId="11" fillId="0" borderId="8" xfId="0" applyNumberFormat="1" applyFont="1" applyBorder="1" applyAlignment="1" applyProtection="1">
      <alignment horizontal="center" vertical="center"/>
      <protection locked="0"/>
    </xf>
    <xf numFmtId="164" fontId="11" fillId="0" borderId="21" xfId="0" applyNumberFormat="1"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24" xfId="0" applyNumberFormat="1"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49" fontId="11" fillId="0" borderId="7"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169" fontId="11" fillId="0" borderId="11" xfId="0" applyNumberFormat="1" applyFont="1" applyBorder="1" applyAlignment="1" applyProtection="1">
      <alignment horizontal="center" vertical="center"/>
      <protection locked="0"/>
    </xf>
    <xf numFmtId="169" fontId="11" fillId="0" borderId="24"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6" fillId="0" borderId="38" xfId="0" applyFont="1" applyBorder="1" applyAlignment="1" applyProtection="1">
      <alignment horizontal="center"/>
    </xf>
    <xf numFmtId="0" fontId="16" fillId="0" borderId="2" xfId="0" applyFont="1" applyBorder="1" applyAlignment="1" applyProtection="1">
      <alignment horizont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6" xfId="0" applyFont="1" applyBorder="1" applyAlignment="1" applyProtection="1">
      <alignment horizontal="center" vertical="center" textRotation="90" wrapText="1"/>
    </xf>
    <xf numFmtId="0" fontId="16" fillId="0" borderId="67"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5" xfId="0" applyFont="1" applyBorder="1" applyAlignment="1" applyProtection="1">
      <alignment horizontal="center" vertical="center" textRotation="90" wrapText="1"/>
    </xf>
    <xf numFmtId="0" fontId="11" fillId="0" borderId="54" xfId="0" applyFont="1" applyBorder="1" applyAlignment="1" applyProtection="1">
      <alignment horizontal="center" vertical="center" textRotation="90" wrapText="1"/>
    </xf>
    <xf numFmtId="0" fontId="11" fillId="0" borderId="43" xfId="0" applyFont="1" applyBorder="1" applyAlignment="1" applyProtection="1">
      <alignment horizontal="center" vertical="center" textRotation="90" wrapText="1"/>
    </xf>
    <xf numFmtId="0" fontId="11" fillId="0" borderId="59" xfId="0" applyFont="1" applyBorder="1" applyAlignment="1" applyProtection="1">
      <alignment horizontal="center" vertical="center" textRotation="90" wrapText="1"/>
    </xf>
    <xf numFmtId="0" fontId="11" fillId="0" borderId="47" xfId="0" applyFont="1" applyBorder="1" applyAlignment="1" applyProtection="1">
      <alignment horizontal="center" vertical="center" textRotation="90" wrapText="1"/>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0" xfId="0" applyFont="1" applyAlignment="1" applyProtection="1">
      <alignment horizontal="center"/>
    </xf>
    <xf numFmtId="0" fontId="16" fillId="0" borderId="33"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65" xfId="0" applyFont="1" applyBorder="1" applyAlignment="1" applyProtection="1">
      <alignment horizontal="center" vertical="center"/>
    </xf>
    <xf numFmtId="0" fontId="16" fillId="0" borderId="58" xfId="0" applyFont="1" applyBorder="1" applyAlignment="1" applyProtection="1">
      <alignment horizontal="center" vertic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8"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8" fillId="0" borderId="38" xfId="0" applyFont="1" applyBorder="1" applyAlignment="1" applyProtection="1">
      <alignment horizontal="center" vertical="center"/>
    </xf>
    <xf numFmtId="0" fontId="18" fillId="0" borderId="2" xfId="0" applyFont="1" applyBorder="1" applyAlignment="1" applyProtection="1">
      <alignment horizontal="center" vertical="center"/>
    </xf>
    <xf numFmtId="170" fontId="11" fillId="0" borderId="39" xfId="0" applyNumberFormat="1"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38" xfId="0" applyFont="1" applyBorder="1" applyAlignment="1" applyProtection="1">
      <alignment horizontal="center" vertical="center"/>
    </xf>
    <xf numFmtId="0" fontId="16" fillId="0" borderId="2" xfId="0"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9" fillId="0" borderId="42" xfId="0" applyFont="1" applyBorder="1" applyAlignment="1" applyProtection="1">
      <alignment horizontal="center" vertical="center" wrapText="1"/>
    </xf>
    <xf numFmtId="0" fontId="19" fillId="0" borderId="48" xfId="0" applyFont="1" applyBorder="1" applyAlignment="1" applyProtection="1">
      <alignment horizontal="center" vertical="center" wrapText="1"/>
    </xf>
    <xf numFmtId="0" fontId="19" fillId="0" borderId="46" xfId="0" applyFont="1" applyBorder="1" applyAlignment="1" applyProtection="1">
      <alignment horizontal="center" vertical="center" wrapText="1"/>
    </xf>
    <xf numFmtId="0" fontId="19" fillId="0" borderId="54"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59"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2" xfId="0" applyFont="1" applyBorder="1" applyAlignment="1" applyProtection="1">
      <alignment horizontal="center" vertical="center"/>
    </xf>
    <xf numFmtId="0" fontId="19" fillId="0" borderId="48" xfId="0" applyFont="1" applyBorder="1" applyAlignment="1" applyProtection="1">
      <alignment horizontal="center" vertical="center"/>
    </xf>
    <xf numFmtId="14" fontId="9" fillId="0" borderId="52" xfId="1" applyNumberFormat="1" applyFont="1" applyBorder="1" applyAlignment="1" applyProtection="1">
      <alignment horizontal="center" vertical="center"/>
    </xf>
    <xf numFmtId="14" fontId="9" fillId="0" borderId="63" xfId="1" applyNumberFormat="1" applyFont="1" applyBorder="1" applyAlignment="1" applyProtection="1">
      <alignment horizontal="center" vertical="center"/>
    </xf>
    <xf numFmtId="0" fontId="17" fillId="0" borderId="52" xfId="1" applyFont="1" applyBorder="1" applyAlignment="1" applyProtection="1">
      <alignment horizontal="center" vertical="center"/>
    </xf>
    <xf numFmtId="0" fontId="17" fillId="0" borderId="63"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2" xfId="1" quotePrefix="1" applyNumberFormat="1" applyFont="1" applyBorder="1" applyAlignment="1" applyProtection="1">
      <alignment horizontal="center" vertical="center"/>
    </xf>
    <xf numFmtId="164" fontId="17" fillId="0" borderId="52" xfId="1" applyNumberFormat="1" applyFont="1" applyBorder="1" applyAlignment="1" applyProtection="1">
      <alignment horizontal="center" vertical="center"/>
    </xf>
    <xf numFmtId="164" fontId="17" fillId="0" borderId="63" xfId="1" applyNumberFormat="1" applyFont="1" applyBorder="1" applyAlignment="1" applyProtection="1">
      <alignment horizontal="center" vertical="center"/>
    </xf>
    <xf numFmtId="14" fontId="17" fillId="0" borderId="52" xfId="1" quotePrefix="1" applyNumberFormat="1" applyFont="1" applyBorder="1" applyAlignment="1" applyProtection="1">
      <alignment horizontal="center" vertical="center"/>
    </xf>
    <xf numFmtId="14" fontId="17" fillId="0" borderId="52" xfId="1" applyNumberFormat="1" applyFont="1" applyBorder="1" applyAlignment="1" applyProtection="1">
      <alignment horizontal="center" vertical="center"/>
    </xf>
    <xf numFmtId="14" fontId="17" fillId="0" borderId="63" xfId="1" applyNumberFormat="1"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6" fillId="0" borderId="12" xfId="0"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2" xfId="1" applyNumberFormat="1" applyFont="1" applyBorder="1" applyAlignment="1" applyProtection="1">
      <alignment horizontal="center" vertical="center"/>
    </xf>
    <xf numFmtId="164" fontId="8" fillId="0" borderId="63"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4" xfId="0" applyFont="1" applyBorder="1" applyAlignment="1" applyProtection="1">
      <alignment horizontal="center"/>
    </xf>
    <xf numFmtId="0" fontId="13" fillId="0" borderId="30" xfId="0" applyFont="1" applyBorder="1" applyAlignment="1" applyProtection="1">
      <alignment horizontal="center"/>
    </xf>
    <xf numFmtId="0" fontId="11" fillId="0" borderId="26" xfId="0" applyFont="1" applyBorder="1" applyAlignment="1" applyProtection="1">
      <alignment horizontal="center" vertical="center" textRotation="90" wrapText="1"/>
    </xf>
    <xf numFmtId="0" fontId="11" fillId="0" borderId="49" xfId="0" applyFont="1" applyBorder="1" applyAlignment="1" applyProtection="1">
      <alignment horizontal="center" vertical="center" textRotation="90" wrapText="1"/>
    </xf>
    <xf numFmtId="0" fontId="11" fillId="0" borderId="36" xfId="0" applyFont="1" applyBorder="1" applyAlignment="1" applyProtection="1">
      <alignment horizontal="center" vertical="center" textRotation="90" wrapText="1"/>
    </xf>
    <xf numFmtId="0" fontId="11" fillId="0" borderId="51" xfId="0" applyFont="1" applyBorder="1" applyAlignment="1" applyProtection="1">
      <alignment horizontal="center" vertical="center" textRotation="90" wrapText="1"/>
    </xf>
    <xf numFmtId="0" fontId="19" fillId="0" borderId="57" xfId="0" applyFont="1" applyBorder="1" applyAlignment="1" applyProtection="1">
      <alignment horizontal="center" vertical="center"/>
    </xf>
    <xf numFmtId="0" fontId="19" fillId="0" borderId="58"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5"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1" fillId="0" borderId="52" xfId="0" applyFont="1" applyBorder="1" applyAlignment="1" applyProtection="1">
      <alignment horizontal="center" vertical="center" textRotation="90" wrapText="1"/>
    </xf>
    <xf numFmtId="0" fontId="16" fillId="0" borderId="33"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7" fillId="0" borderId="48" xfId="1" quotePrefix="1" applyFont="1" applyBorder="1" applyAlignment="1" applyProtection="1">
      <alignment horizontal="center" vertical="center"/>
    </xf>
    <xf numFmtId="0" fontId="7" fillId="0" borderId="48" xfId="1" applyFont="1" applyBorder="1" applyAlignment="1" applyProtection="1">
      <alignment horizontal="center" vertical="center"/>
    </xf>
    <xf numFmtId="0" fontId="7" fillId="0" borderId="46" xfId="1" applyFont="1" applyBorder="1" applyAlignment="1" applyProtection="1">
      <alignment horizontal="center" vertic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3" xfId="0" applyFont="1" applyBorder="1" applyAlignment="1" applyProtection="1">
      <alignment horizontal="center" vertical="center"/>
    </xf>
    <xf numFmtId="0" fontId="19" fillId="0" borderId="52"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3" xfId="0" applyFont="1" applyBorder="1" applyAlignment="1" applyProtection="1">
      <alignment horizontal="center" vertical="center" textRotation="90" wrapText="1"/>
    </xf>
    <xf numFmtId="0" fontId="16" fillId="0" borderId="12" xfId="0" applyFont="1" applyBorder="1" applyAlignment="1" applyProtection="1">
      <alignment horizont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1" fillId="0" borderId="53"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5" xfId="0" applyFont="1" applyBorder="1" applyAlignment="1" applyProtection="1">
      <alignment horizontal="center" vertical="center" wrapText="1"/>
    </xf>
    <xf numFmtId="0" fontId="16" fillId="0" borderId="57" xfId="0" applyFont="1" applyBorder="1" applyAlignment="1" applyProtection="1">
      <alignment horizontal="center" vertical="center"/>
    </xf>
    <xf numFmtId="0" fontId="13" fillId="0" borderId="37" xfId="0" applyFont="1" applyBorder="1" applyAlignment="1" applyProtection="1">
      <alignment horizontal="center" vertical="center" wrapText="1"/>
    </xf>
    <xf numFmtId="0" fontId="11" fillId="0" borderId="40"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73" fontId="12" fillId="0" borderId="65" xfId="0" applyNumberFormat="1" applyFont="1" applyBorder="1" applyAlignment="1" applyProtection="1">
      <alignment horizontal="center" vertical="center"/>
    </xf>
    <xf numFmtId="173" fontId="12" fillId="0" borderId="57" xfId="0" applyNumberFormat="1" applyFont="1" applyBorder="1" applyAlignment="1" applyProtection="1">
      <alignment horizontal="center" vertical="center"/>
    </xf>
    <xf numFmtId="173" fontId="12" fillId="0" borderId="58" xfId="0" applyNumberFormat="1" applyFont="1" applyBorder="1" applyAlignment="1" applyProtection="1">
      <alignment horizontal="center" vertical="center"/>
    </xf>
  </cellXfs>
  <cellStyles count="5">
    <cellStyle name="Lien hypertexte" xfId="1" builtinId="8"/>
    <cellStyle name="Monétaire" xfId="2" builtinId="4"/>
    <cellStyle name="Normal" xfId="0" builtinId="0"/>
    <cellStyle name="Normal 2" xfId="3"/>
    <cellStyle name="Normal 3" xfId="4"/>
  </cellStyles>
  <dxfs count="8">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autoPageBreaks="0" fitToPage="1"/>
  </sheetPr>
  <dimension ref="B1:AE43"/>
  <sheetViews>
    <sheetView zoomScaleNormal="90" workbookViewId="0">
      <selection activeCell="F22" sqref="F22:G22"/>
    </sheetView>
  </sheetViews>
  <sheetFormatPr baseColWidth="10" defaultRowHeight="15.7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c r="AA1" s="46" t="s">
        <v>109</v>
      </c>
      <c r="AB1" s="46" t="s">
        <v>110</v>
      </c>
      <c r="AC1" s="46" t="s">
        <v>111</v>
      </c>
      <c r="AD1" s="46" t="s">
        <v>112</v>
      </c>
      <c r="AE1" s="47" t="s">
        <v>154</v>
      </c>
    </row>
    <row r="2" spans="2:31">
      <c r="AA2" s="46"/>
      <c r="AB2" s="46"/>
      <c r="AC2" s="46"/>
      <c r="AD2" s="46"/>
    </row>
    <row r="3" spans="2:31" s="88" customFormat="1" ht="15.75" customHeight="1">
      <c r="B3" s="52" t="s">
        <v>70</v>
      </c>
      <c r="C3" s="53"/>
      <c r="D3" s="62"/>
      <c r="E3" s="53" t="s">
        <v>71</v>
      </c>
      <c r="F3" s="141" t="s">
        <v>185</v>
      </c>
      <c r="G3" s="142"/>
      <c r="H3" s="105"/>
      <c r="L3" s="143"/>
      <c r="M3" s="143"/>
      <c r="N3" s="143"/>
      <c r="O3" s="106"/>
      <c r="P3" s="144"/>
      <c r="Q3" s="144"/>
      <c r="R3" s="144"/>
      <c r="AA3" s="85" t="s">
        <v>105</v>
      </c>
      <c r="AB3" s="86" t="s">
        <v>108</v>
      </c>
      <c r="AC3" s="86" t="s">
        <v>184</v>
      </c>
      <c r="AD3" s="76" t="s">
        <v>164</v>
      </c>
      <c r="AE3" s="87" t="s">
        <v>113</v>
      </c>
    </row>
    <row r="4" spans="2:31" s="88" customFormat="1" ht="15.75" customHeight="1">
      <c r="B4" s="58" t="s">
        <v>72</v>
      </c>
      <c r="C4" s="49"/>
      <c r="D4" s="50"/>
      <c r="E4" s="49" t="s">
        <v>71</v>
      </c>
      <c r="F4" s="137" t="s">
        <v>186</v>
      </c>
      <c r="G4" s="138"/>
      <c r="H4" s="105"/>
      <c r="L4" s="143"/>
      <c r="M4" s="143"/>
      <c r="N4" s="143"/>
      <c r="O4" s="106"/>
      <c r="P4" s="144"/>
      <c r="Q4" s="144"/>
      <c r="R4" s="144"/>
      <c r="AA4" s="85" t="s">
        <v>106</v>
      </c>
      <c r="AB4" s="86" t="s">
        <v>107</v>
      </c>
      <c r="AC4" s="86" t="s">
        <v>67</v>
      </c>
      <c r="AD4" s="76" t="s">
        <v>169</v>
      </c>
      <c r="AE4" s="107" t="s">
        <v>114</v>
      </c>
    </row>
    <row r="5" spans="2:31" s="88" customFormat="1" ht="15.75" customHeight="1">
      <c r="B5" s="58" t="s">
        <v>73</v>
      </c>
      <c r="C5" s="49"/>
      <c r="D5" s="50"/>
      <c r="E5" s="49" t="s">
        <v>71</v>
      </c>
      <c r="F5" s="137" t="s">
        <v>187</v>
      </c>
      <c r="G5" s="138"/>
      <c r="H5" s="105"/>
      <c r="L5" s="106"/>
      <c r="M5" s="106"/>
      <c r="N5" s="106"/>
      <c r="O5" s="106"/>
      <c r="P5" s="108"/>
      <c r="Q5" s="108"/>
      <c r="R5" s="108"/>
      <c r="AC5" s="86" t="s">
        <v>68</v>
      </c>
      <c r="AD5" s="76" t="s">
        <v>166</v>
      </c>
      <c r="AE5" s="87" t="s">
        <v>140</v>
      </c>
    </row>
    <row r="6" spans="2:31" s="88" customFormat="1" ht="15.75" customHeight="1">
      <c r="B6" s="112" t="s">
        <v>74</v>
      </c>
      <c r="C6" s="111"/>
      <c r="D6" s="49"/>
      <c r="E6" s="49" t="s">
        <v>71</v>
      </c>
      <c r="F6" s="137" t="s">
        <v>188</v>
      </c>
      <c r="G6" s="138"/>
      <c r="H6" s="105"/>
      <c r="L6" s="106"/>
      <c r="M6" s="106"/>
      <c r="N6" s="106"/>
      <c r="O6" s="106"/>
      <c r="P6" s="108"/>
      <c r="Q6" s="108"/>
      <c r="R6" s="108"/>
      <c r="AD6" s="76" t="s">
        <v>58</v>
      </c>
      <c r="AE6" s="87" t="s">
        <v>141</v>
      </c>
    </row>
    <row r="7" spans="2:31" s="88" customFormat="1" ht="15.75" customHeight="1">
      <c r="B7" s="112" t="s">
        <v>75</v>
      </c>
      <c r="C7" s="111"/>
      <c r="D7" s="49"/>
      <c r="E7" s="49" t="s">
        <v>71</v>
      </c>
      <c r="F7" s="137" t="s">
        <v>189</v>
      </c>
      <c r="G7" s="138"/>
      <c r="H7" s="105"/>
      <c r="L7" s="106"/>
      <c r="M7" s="106"/>
      <c r="N7" s="106"/>
      <c r="O7" s="106"/>
      <c r="P7" s="108"/>
      <c r="Q7" s="108"/>
      <c r="R7" s="108"/>
      <c r="AD7" s="76" t="s">
        <v>167</v>
      </c>
      <c r="AE7" s="87" t="s">
        <v>116</v>
      </c>
    </row>
    <row r="8" spans="2:31" s="88" customFormat="1" ht="15.75" customHeight="1">
      <c r="B8" s="112" t="s">
        <v>76</v>
      </c>
      <c r="C8" s="111"/>
      <c r="D8" s="50"/>
      <c r="E8" s="49" t="s">
        <v>71</v>
      </c>
      <c r="F8" s="137">
        <v>9600853</v>
      </c>
      <c r="G8" s="138"/>
      <c r="H8" s="105"/>
      <c r="L8" s="106"/>
      <c r="M8" s="106"/>
      <c r="N8" s="106"/>
      <c r="O8" s="106"/>
      <c r="P8" s="108"/>
      <c r="Q8" s="108"/>
      <c r="R8" s="108"/>
      <c r="AD8" s="76" t="s">
        <v>170</v>
      </c>
      <c r="AE8" s="87" t="s">
        <v>136</v>
      </c>
    </row>
    <row r="9" spans="2:31" s="88" customFormat="1" ht="15.75" customHeight="1">
      <c r="B9" s="113" t="s">
        <v>77</v>
      </c>
      <c r="C9" s="60"/>
      <c r="D9" s="114"/>
      <c r="E9" s="55" t="s">
        <v>71</v>
      </c>
      <c r="F9" s="139">
        <v>0</v>
      </c>
      <c r="G9" s="140"/>
      <c r="H9" s="105"/>
      <c r="L9" s="106"/>
      <c r="M9" s="106"/>
      <c r="N9" s="106"/>
      <c r="O9" s="106"/>
      <c r="P9" s="108"/>
      <c r="Q9" s="108"/>
      <c r="R9" s="108"/>
      <c r="AE9" s="87" t="s">
        <v>117</v>
      </c>
    </row>
    <row r="10" spans="2:31">
      <c r="B10" s="55"/>
      <c r="C10" s="55"/>
      <c r="D10" s="55"/>
      <c r="E10" s="55"/>
      <c r="F10" s="55"/>
      <c r="G10" s="55"/>
      <c r="L10" s="51"/>
      <c r="M10" s="51"/>
      <c r="N10" s="51"/>
      <c r="O10" s="51"/>
      <c r="P10" s="59"/>
      <c r="Q10" s="59"/>
      <c r="R10" s="59"/>
      <c r="AE10" s="87" t="s">
        <v>118</v>
      </c>
    </row>
    <row r="11" spans="2:31">
      <c r="B11" s="52" t="s">
        <v>78</v>
      </c>
      <c r="C11" s="53"/>
      <c r="D11" s="135" t="s">
        <v>191</v>
      </c>
      <c r="E11" s="135"/>
      <c r="F11" s="135"/>
      <c r="G11" s="136"/>
      <c r="L11" s="51"/>
      <c r="M11" s="51"/>
      <c r="N11" s="51"/>
      <c r="O11" s="51"/>
      <c r="P11" s="59"/>
      <c r="Q11" s="59"/>
      <c r="R11" s="59"/>
      <c r="AE11" s="48" t="s">
        <v>120</v>
      </c>
    </row>
    <row r="12" spans="2:31">
      <c r="B12" s="54" t="s">
        <v>79</v>
      </c>
      <c r="C12" s="55"/>
      <c r="D12" s="127"/>
      <c r="E12" s="127"/>
      <c r="F12" s="127"/>
      <c r="G12" s="128"/>
      <c r="L12" s="51"/>
      <c r="M12" s="51"/>
      <c r="N12" s="51"/>
      <c r="O12" s="51"/>
      <c r="P12" s="59"/>
      <c r="Q12" s="59"/>
      <c r="R12" s="59"/>
      <c r="AE12" s="48" t="s">
        <v>122</v>
      </c>
    </row>
    <row r="13" spans="2:31">
      <c r="L13" s="51"/>
      <c r="M13" s="51"/>
      <c r="N13" s="51"/>
      <c r="O13" s="51"/>
      <c r="P13" s="132"/>
      <c r="Q13" s="132"/>
      <c r="R13" s="132"/>
      <c r="AE13" s="48" t="s">
        <v>142</v>
      </c>
    </row>
    <row r="14" spans="2:31">
      <c r="B14" s="52" t="s">
        <v>80</v>
      </c>
      <c r="C14" s="53"/>
      <c r="D14" s="56" t="s">
        <v>81</v>
      </c>
      <c r="E14" s="57" t="s">
        <v>71</v>
      </c>
      <c r="F14" s="135" t="s">
        <v>190</v>
      </c>
      <c r="G14" s="136"/>
      <c r="L14" s="51"/>
      <c r="M14" s="51"/>
      <c r="N14" s="51"/>
      <c r="O14" s="51"/>
      <c r="P14" s="132"/>
      <c r="Q14" s="132"/>
      <c r="R14" s="132"/>
      <c r="AE14" s="48" t="s">
        <v>124</v>
      </c>
    </row>
    <row r="15" spans="2:31">
      <c r="B15" s="58"/>
      <c r="C15" s="49"/>
      <c r="D15" s="51" t="s">
        <v>82</v>
      </c>
      <c r="E15" s="59" t="s">
        <v>71</v>
      </c>
      <c r="F15" s="133">
        <v>42794</v>
      </c>
      <c r="G15" s="134"/>
      <c r="L15" s="131"/>
      <c r="M15" s="131"/>
      <c r="N15" s="131"/>
      <c r="O15" s="51"/>
      <c r="P15" s="132"/>
      <c r="Q15" s="132"/>
      <c r="R15" s="132"/>
      <c r="AE15" s="48" t="s">
        <v>149</v>
      </c>
    </row>
    <row r="16" spans="2:31">
      <c r="B16" s="58"/>
      <c r="C16" s="49"/>
      <c r="D16" s="51" t="s">
        <v>83</v>
      </c>
      <c r="E16" s="59" t="s">
        <v>71</v>
      </c>
      <c r="F16" s="129">
        <v>0.5625</v>
      </c>
      <c r="G16" s="130"/>
      <c r="L16" s="131"/>
      <c r="M16" s="131"/>
      <c r="N16" s="131"/>
      <c r="O16" s="51"/>
      <c r="P16" s="132"/>
      <c r="Q16" s="132"/>
      <c r="R16" s="132"/>
      <c r="AE16" s="48" t="s">
        <v>125</v>
      </c>
    </row>
    <row r="17" spans="2:31">
      <c r="B17" s="54"/>
      <c r="C17" s="55"/>
      <c r="D17" s="60" t="s">
        <v>84</v>
      </c>
      <c r="E17" s="61" t="s">
        <v>71</v>
      </c>
      <c r="F17" s="127">
        <v>0</v>
      </c>
      <c r="G17" s="128"/>
      <c r="AE17" s="48" t="s">
        <v>146</v>
      </c>
    </row>
    <row r="18" spans="2:31">
      <c r="F18" s="109"/>
      <c r="G18" s="109"/>
      <c r="AE18" s="48" t="s">
        <v>127</v>
      </c>
    </row>
    <row r="19" spans="2:31">
      <c r="B19" s="52" t="s">
        <v>85</v>
      </c>
      <c r="C19" s="53"/>
      <c r="D19" s="56" t="s">
        <v>81</v>
      </c>
      <c r="E19" s="56" t="s">
        <v>71</v>
      </c>
      <c r="F19" s="135" t="s">
        <v>190</v>
      </c>
      <c r="G19" s="136"/>
      <c r="AE19" s="48" t="s">
        <v>121</v>
      </c>
    </row>
    <row r="20" spans="2:31">
      <c r="B20" s="58"/>
      <c r="C20" s="49"/>
      <c r="D20" s="51" t="s">
        <v>82</v>
      </c>
      <c r="E20" s="51" t="s">
        <v>71</v>
      </c>
      <c r="F20" s="133">
        <v>42827</v>
      </c>
      <c r="G20" s="134"/>
      <c r="AE20" s="48" t="s">
        <v>119</v>
      </c>
    </row>
    <row r="21" spans="2:31">
      <c r="B21" s="58"/>
      <c r="C21" s="49"/>
      <c r="D21" s="51" t="s">
        <v>83</v>
      </c>
      <c r="E21" s="51" t="s">
        <v>71</v>
      </c>
      <c r="F21" s="129">
        <v>0.375</v>
      </c>
      <c r="G21" s="130"/>
      <c r="AE21" s="48" t="s">
        <v>151</v>
      </c>
    </row>
    <row r="22" spans="2:31">
      <c r="B22" s="54"/>
      <c r="C22" s="55"/>
      <c r="D22" s="60" t="s">
        <v>84</v>
      </c>
      <c r="E22" s="60" t="s">
        <v>71</v>
      </c>
      <c r="F22" s="127">
        <v>6430</v>
      </c>
      <c r="G22" s="128"/>
      <c r="AE22" s="48" t="s">
        <v>123</v>
      </c>
    </row>
    <row r="23" spans="2:31" ht="12" customHeight="1">
      <c r="AE23" s="48" t="s">
        <v>153</v>
      </c>
    </row>
    <row r="24" spans="2:31" ht="12" customHeight="1">
      <c r="B24" s="89">
        <f>ROUND((F20+F21)-(F15+F16),2)</f>
        <v>32.81</v>
      </c>
      <c r="C24" s="13"/>
      <c r="D24" s="14" t="s">
        <v>86</v>
      </c>
      <c r="E24" s="13"/>
      <c r="F24" s="13"/>
      <c r="G24" s="13"/>
      <c r="H24" s="90">
        <f>F22-F17</f>
        <v>6430</v>
      </c>
      <c r="I24" s="13"/>
      <c r="J24" s="15" t="s">
        <v>87</v>
      </c>
      <c r="AE24" s="48" t="s">
        <v>129</v>
      </c>
    </row>
    <row r="25" spans="2:31">
      <c r="AE25" s="48" t="s">
        <v>126</v>
      </c>
    </row>
    <row r="26" spans="2:31">
      <c r="B26" s="52" t="s">
        <v>88</v>
      </c>
      <c r="C26" s="53"/>
      <c r="D26" s="53"/>
      <c r="E26" s="53"/>
      <c r="F26" s="53"/>
      <c r="G26" s="62"/>
      <c r="H26" s="53" t="s">
        <v>89</v>
      </c>
      <c r="I26" s="53" t="s">
        <v>71</v>
      </c>
      <c r="J26" s="78">
        <f>portant</f>
        <v>20</v>
      </c>
      <c r="AE26" s="48" t="s">
        <v>128</v>
      </c>
    </row>
    <row r="27" spans="2:31">
      <c r="B27" s="58"/>
      <c r="C27" s="49"/>
      <c r="D27" s="49"/>
      <c r="E27" s="49"/>
      <c r="F27" s="49"/>
      <c r="G27" s="49"/>
      <c r="H27" s="49" t="s">
        <v>90</v>
      </c>
      <c r="I27" s="49" t="s">
        <v>71</v>
      </c>
      <c r="J27" s="79">
        <f>nul</f>
        <v>7</v>
      </c>
      <c r="AE27" s="48" t="s">
        <v>152</v>
      </c>
    </row>
    <row r="28" spans="2:31">
      <c r="B28" s="54"/>
      <c r="C28" s="55"/>
      <c r="D28" s="55"/>
      <c r="E28" s="55"/>
      <c r="F28" s="55"/>
      <c r="G28" s="55"/>
      <c r="H28" s="55" t="s">
        <v>91</v>
      </c>
      <c r="I28" s="55" t="s">
        <v>71</v>
      </c>
      <c r="J28" s="80">
        <f>J26+J27</f>
        <v>27</v>
      </c>
      <c r="AE28" s="48" t="s">
        <v>131</v>
      </c>
    </row>
    <row r="29" spans="2:31">
      <c r="AE29" s="48" t="s">
        <v>130</v>
      </c>
    </row>
    <row r="30" spans="2:31">
      <c r="B30" s="52" t="s">
        <v>92</v>
      </c>
      <c r="C30" s="53" t="s">
        <v>71</v>
      </c>
      <c r="D30" s="81">
        <f>'2.Log Book'!J195+'2.Log Book'!L195</f>
        <v>403</v>
      </c>
      <c r="E30" s="63"/>
      <c r="G30" s="52" t="s">
        <v>176</v>
      </c>
      <c r="H30" s="96">
        <f>'2.Log Book'!S195</f>
        <v>0</v>
      </c>
      <c r="AE30" s="48" t="s">
        <v>132</v>
      </c>
    </row>
    <row r="31" spans="2:31">
      <c r="B31" s="58" t="s">
        <v>93</v>
      </c>
      <c r="C31" s="49" t="s">
        <v>71</v>
      </c>
      <c r="D31" s="82">
        <f>'2.Log Book'!M195</f>
        <v>472</v>
      </c>
      <c r="E31" s="64"/>
      <c r="G31" s="54" t="s">
        <v>177</v>
      </c>
      <c r="H31" s="97">
        <f>'2.Log Book'!V195</f>
        <v>5.6</v>
      </c>
      <c r="AE31" s="48" t="s">
        <v>147</v>
      </c>
    </row>
    <row r="32" spans="2:31">
      <c r="B32" s="58" t="s">
        <v>94</v>
      </c>
      <c r="C32" s="49" t="s">
        <v>71</v>
      </c>
      <c r="D32" s="82">
        <f>'2.Log Book'!O195</f>
        <v>42</v>
      </c>
      <c r="E32" s="64"/>
      <c r="AE32" s="48" t="s">
        <v>143</v>
      </c>
    </row>
    <row r="33" spans="2:31">
      <c r="B33" s="58" t="s">
        <v>95</v>
      </c>
      <c r="C33" s="49" t="s">
        <v>71</v>
      </c>
      <c r="D33" s="82">
        <f>'2.Log Book'!Q195</f>
        <v>0</v>
      </c>
      <c r="E33" s="64"/>
      <c r="AE33" s="48" t="s">
        <v>150</v>
      </c>
    </row>
    <row r="34" spans="2:31">
      <c r="B34" s="58"/>
      <c r="C34" s="49"/>
      <c r="D34" s="83"/>
      <c r="E34" s="64"/>
      <c r="AE34" s="48" t="s">
        <v>134</v>
      </c>
    </row>
    <row r="35" spans="2:31">
      <c r="B35" s="54" t="s">
        <v>96</v>
      </c>
      <c r="C35" s="55" t="s">
        <v>71</v>
      </c>
      <c r="D35" s="84">
        <f>SUM(D30:D33)</f>
        <v>917</v>
      </c>
      <c r="E35" s="65"/>
      <c r="AE35" s="48" t="s">
        <v>135</v>
      </c>
    </row>
    <row r="36" spans="2:31">
      <c r="B36" s="49"/>
      <c r="C36" s="49"/>
      <c r="D36" s="49"/>
      <c r="AE36" s="48" t="s">
        <v>115</v>
      </c>
    </row>
    <row r="37" spans="2:31">
      <c r="AE37" s="48" t="s">
        <v>137</v>
      </c>
    </row>
    <row r="38" spans="2:31">
      <c r="AE38" s="48" t="s">
        <v>138</v>
      </c>
    </row>
    <row r="39" spans="2:31">
      <c r="AE39" s="48" t="s">
        <v>133</v>
      </c>
    </row>
    <row r="40" spans="2:31">
      <c r="AE40" s="48" t="s">
        <v>144</v>
      </c>
    </row>
    <row r="41" spans="2:31">
      <c r="AE41" s="48" t="s">
        <v>148</v>
      </c>
    </row>
    <row r="42" spans="2:31">
      <c r="AE42" s="48" t="s">
        <v>139</v>
      </c>
    </row>
    <row r="43" spans="2:31">
      <c r="AE43" s="48" t="s">
        <v>145</v>
      </c>
    </row>
  </sheetData>
  <sheetProtection password="C408" sheet="1" objects="1" scenarios="1" selectLockedCells="1"/>
  <customSheetViews>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5:G5"/>
    <mergeCell ref="F3:G3"/>
    <mergeCell ref="L3:N3"/>
    <mergeCell ref="P3:R3"/>
    <mergeCell ref="F4:G4"/>
    <mergeCell ref="L4:N4"/>
    <mergeCell ref="P4:R4"/>
    <mergeCell ref="F6:G6"/>
    <mergeCell ref="F7:G7"/>
    <mergeCell ref="D12:G12"/>
    <mergeCell ref="P13:R13"/>
    <mergeCell ref="F14:G14"/>
    <mergeCell ref="P14:R14"/>
    <mergeCell ref="F8:G8"/>
    <mergeCell ref="F9:G9"/>
    <mergeCell ref="D11:G11"/>
    <mergeCell ref="F15:G15"/>
    <mergeCell ref="L15:N15"/>
    <mergeCell ref="P15:R15"/>
    <mergeCell ref="F21:G21"/>
    <mergeCell ref="F19:G19"/>
    <mergeCell ref="F22:G22"/>
    <mergeCell ref="F16:G16"/>
    <mergeCell ref="L16:N16"/>
    <mergeCell ref="P16:R16"/>
    <mergeCell ref="F17:G17"/>
    <mergeCell ref="F20:G20"/>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3" orientation="landscape" verticalDpi="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dimension ref="A1:AZ195"/>
  <sheetViews>
    <sheetView tabSelected="1" view="pageBreakPreview" topLeftCell="A16" zoomScaleNormal="100" zoomScaleSheetLayoutView="100" workbookViewId="0">
      <pane ySplit="2415" topLeftCell="A177" activePane="bottomLeft"/>
      <selection activeCell="A16" sqref="A16"/>
      <selection pane="bottomLeft" activeCell="AH191" sqref="AH191:AL192"/>
    </sheetView>
  </sheetViews>
  <sheetFormatPr baseColWidth="10" defaultRowHeight="18" customHeight="1"/>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c r="A1" s="238" t="s">
        <v>0</v>
      </c>
      <c r="B1" s="239"/>
      <c r="C1" s="239"/>
      <c r="D1" s="239"/>
      <c r="E1" s="239"/>
      <c r="F1" s="239"/>
      <c r="G1" s="239"/>
      <c r="H1" s="239"/>
      <c r="I1" s="239"/>
      <c r="J1" s="240"/>
      <c r="K1" s="238" t="s">
        <v>5</v>
      </c>
      <c r="L1" s="239"/>
      <c r="M1" s="239"/>
      <c r="N1" s="239"/>
      <c r="O1" s="239"/>
      <c r="P1" s="239"/>
      <c r="Q1" s="239"/>
      <c r="R1" s="239"/>
      <c r="S1" s="239"/>
      <c r="T1" s="239"/>
      <c r="U1" s="240"/>
      <c r="V1" s="303" t="s">
        <v>7</v>
      </c>
      <c r="W1" s="299"/>
      <c r="X1" s="299"/>
      <c r="Y1" s="299"/>
      <c r="Z1" s="299"/>
      <c r="AA1" s="299"/>
      <c r="AB1" s="300"/>
      <c r="AC1" s="299" t="s">
        <v>6</v>
      </c>
      <c r="AD1" s="299"/>
      <c r="AE1" s="299"/>
      <c r="AF1" s="299"/>
      <c r="AG1" s="299"/>
      <c r="AH1" s="299"/>
      <c r="AI1" s="299"/>
      <c r="AJ1" s="299"/>
      <c r="AK1" s="299"/>
      <c r="AL1" s="300"/>
      <c r="AM1" s="241" t="s">
        <v>178</v>
      </c>
      <c r="AN1" s="242"/>
      <c r="AO1" s="243"/>
      <c r="AP1" s="17"/>
      <c r="AQ1" s="17"/>
      <c r="AR1" s="17"/>
      <c r="AS1" s="17"/>
      <c r="AT1" s="17"/>
      <c r="AU1" s="17"/>
      <c r="AV1" s="17"/>
      <c r="AW1" s="17"/>
      <c r="AX1" s="17"/>
      <c r="AY1" s="17"/>
      <c r="AZ1" s="17"/>
    </row>
    <row r="2" spans="1:52" ht="20.25" customHeight="1">
      <c r="A2" s="259" t="s">
        <v>1</v>
      </c>
      <c r="B2" s="260"/>
      <c r="C2" s="260"/>
      <c r="D2" s="260"/>
      <c r="E2" s="260"/>
      <c r="F2" s="260"/>
      <c r="G2" s="317" t="str">
        <f>PORT_DEPART</f>
        <v>PORT VICTORIA</v>
      </c>
      <c r="H2" s="318"/>
      <c r="I2" s="318"/>
      <c r="J2" s="319"/>
      <c r="K2" s="328" t="s">
        <v>1</v>
      </c>
      <c r="L2" s="329"/>
      <c r="M2" s="329"/>
      <c r="N2" s="329"/>
      <c r="O2" s="329"/>
      <c r="P2" s="263" t="str">
        <f>PORT_arrivée</f>
        <v>PORT VICTORIA</v>
      </c>
      <c r="Q2" s="263"/>
      <c r="R2" s="263"/>
      <c r="S2" s="263"/>
      <c r="T2" s="263"/>
      <c r="U2" s="264"/>
      <c r="V2" s="336" t="str">
        <f>Patron</f>
        <v>BIGOU Eric</v>
      </c>
      <c r="W2" s="337"/>
      <c r="X2" s="337"/>
      <c r="Y2" s="337"/>
      <c r="Z2" s="337"/>
      <c r="AA2" s="337"/>
      <c r="AB2" s="338"/>
      <c r="AC2" s="301"/>
      <c r="AD2" s="301"/>
      <c r="AE2" s="301"/>
      <c r="AF2" s="301"/>
      <c r="AG2" s="301"/>
      <c r="AH2" s="301"/>
      <c r="AI2" s="301"/>
      <c r="AJ2" s="301"/>
      <c r="AK2" s="301"/>
      <c r="AL2" s="301"/>
      <c r="AM2" s="244"/>
      <c r="AN2" s="245"/>
      <c r="AO2" s="246"/>
    </row>
    <row r="3" spans="1:52" ht="20.25" customHeight="1" thickBot="1">
      <c r="A3" s="304" t="s">
        <v>2</v>
      </c>
      <c r="B3" s="305"/>
      <c r="C3" s="305"/>
      <c r="D3" s="305"/>
      <c r="E3" s="305"/>
      <c r="F3" s="305"/>
      <c r="G3" s="271">
        <f>Date_départ</f>
        <v>42794</v>
      </c>
      <c r="H3" s="272"/>
      <c r="I3" s="272"/>
      <c r="J3" s="273"/>
      <c r="K3" s="304" t="s">
        <v>2</v>
      </c>
      <c r="L3" s="305"/>
      <c r="M3" s="305"/>
      <c r="N3" s="305"/>
      <c r="O3" s="305"/>
      <c r="P3" s="261">
        <f>Date_arrivée</f>
        <v>42827</v>
      </c>
      <c r="Q3" s="261"/>
      <c r="R3" s="261"/>
      <c r="S3" s="261"/>
      <c r="T3" s="261"/>
      <c r="U3" s="262"/>
      <c r="V3" s="339"/>
      <c r="W3" s="340"/>
      <c r="X3" s="340"/>
      <c r="Y3" s="340"/>
      <c r="Z3" s="340"/>
      <c r="AA3" s="340"/>
      <c r="AB3" s="341"/>
      <c r="AC3" s="301"/>
      <c r="AD3" s="301"/>
      <c r="AE3" s="301"/>
      <c r="AF3" s="301"/>
      <c r="AG3" s="301"/>
      <c r="AH3" s="301"/>
      <c r="AI3" s="301"/>
      <c r="AJ3" s="301"/>
      <c r="AK3" s="301"/>
      <c r="AL3" s="301"/>
      <c r="AM3" s="247"/>
      <c r="AN3" s="248"/>
      <c r="AO3" s="249"/>
    </row>
    <row r="4" spans="1:52" ht="20.25" customHeight="1">
      <c r="A4" s="304" t="s">
        <v>3</v>
      </c>
      <c r="B4" s="305"/>
      <c r="C4" s="305"/>
      <c r="D4" s="305"/>
      <c r="E4" s="305"/>
      <c r="F4" s="305"/>
      <c r="G4" s="268">
        <f>Heure_départ</f>
        <v>0.5625</v>
      </c>
      <c r="H4" s="269"/>
      <c r="I4" s="269"/>
      <c r="J4" s="270"/>
      <c r="K4" s="304" t="s">
        <v>3</v>
      </c>
      <c r="L4" s="305"/>
      <c r="M4" s="305"/>
      <c r="N4" s="305"/>
      <c r="O4" s="305"/>
      <c r="P4" s="285">
        <f>Heure_arrivée</f>
        <v>0.375</v>
      </c>
      <c r="Q4" s="285"/>
      <c r="R4" s="285"/>
      <c r="S4" s="285"/>
      <c r="T4" s="285"/>
      <c r="U4" s="286"/>
      <c r="V4" s="342" t="s">
        <v>97</v>
      </c>
      <c r="W4" s="343"/>
      <c r="X4" s="346">
        <f>Nr_Marée</f>
        <v>0</v>
      </c>
      <c r="Y4" s="346"/>
      <c r="Z4" s="346"/>
      <c r="AA4" s="346"/>
      <c r="AB4" s="347"/>
      <c r="AC4" s="301"/>
      <c r="AD4" s="301"/>
      <c r="AE4" s="301"/>
      <c r="AF4" s="301"/>
      <c r="AG4" s="301"/>
      <c r="AH4" s="301"/>
      <c r="AI4" s="301"/>
      <c r="AJ4" s="301"/>
      <c r="AK4" s="301"/>
      <c r="AL4" s="301"/>
      <c r="AM4" s="98"/>
      <c r="AN4" s="99"/>
      <c r="AO4" s="103">
        <f>AU21</f>
        <v>4</v>
      </c>
    </row>
    <row r="5" spans="1:52" ht="20.25" customHeight="1" thickBot="1">
      <c r="A5" s="320" t="s">
        <v>4</v>
      </c>
      <c r="B5" s="321"/>
      <c r="C5" s="321"/>
      <c r="D5" s="321"/>
      <c r="E5" s="321"/>
      <c r="F5" s="321"/>
      <c r="G5" s="265">
        <f>Loch_départ</f>
        <v>0</v>
      </c>
      <c r="H5" s="266"/>
      <c r="I5" s="266"/>
      <c r="J5" s="267"/>
      <c r="K5" s="320" t="s">
        <v>4</v>
      </c>
      <c r="L5" s="321"/>
      <c r="M5" s="321"/>
      <c r="N5" s="321"/>
      <c r="O5" s="321"/>
      <c r="P5" s="283">
        <f>Loch_arrivée</f>
        <v>6430</v>
      </c>
      <c r="Q5" s="283"/>
      <c r="R5" s="283"/>
      <c r="S5" s="283"/>
      <c r="T5" s="283"/>
      <c r="U5" s="284"/>
      <c r="V5" s="344"/>
      <c r="W5" s="345"/>
      <c r="X5" s="348"/>
      <c r="Y5" s="348"/>
      <c r="Z5" s="348"/>
      <c r="AA5" s="348"/>
      <c r="AB5" s="349"/>
      <c r="AC5" s="302"/>
      <c r="AD5" s="302"/>
      <c r="AE5" s="302"/>
      <c r="AF5" s="302"/>
      <c r="AG5" s="302"/>
      <c r="AH5" s="302"/>
      <c r="AI5" s="302"/>
      <c r="AJ5" s="302"/>
      <c r="AK5" s="302"/>
      <c r="AL5" s="302"/>
      <c r="AM5" s="100"/>
      <c r="AN5" s="101"/>
      <c r="AO5" s="102"/>
    </row>
    <row r="6" spans="1:52" ht="18" customHeight="1" thickBo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c r="A7" s="274" t="s">
        <v>8</v>
      </c>
      <c r="B7" s="276" t="s">
        <v>103</v>
      </c>
      <c r="C7" s="277"/>
      <c r="D7" s="277"/>
      <c r="E7" s="277"/>
      <c r="F7" s="278"/>
      <c r="G7" s="216" t="s">
        <v>9</v>
      </c>
      <c r="H7" s="217"/>
      <c r="I7" s="217"/>
      <c r="J7" s="216" t="s">
        <v>52</v>
      </c>
      <c r="K7" s="217"/>
      <c r="L7" s="217"/>
      <c r="M7" s="217"/>
      <c r="N7" s="217"/>
      <c r="O7" s="217"/>
      <c r="P7" s="217"/>
      <c r="Q7" s="217"/>
      <c r="R7" s="217"/>
      <c r="S7" s="217"/>
      <c r="T7" s="217"/>
      <c r="U7" s="217"/>
      <c r="V7" s="217"/>
      <c r="W7" s="217"/>
      <c r="X7" s="218"/>
      <c r="Y7" s="250" t="s">
        <v>45</v>
      </c>
      <c r="Z7" s="251"/>
      <c r="AA7" s="251"/>
      <c r="AB7" s="251"/>
      <c r="AC7" s="251"/>
      <c r="AD7" s="252"/>
      <c r="AE7" s="70" t="s">
        <v>56</v>
      </c>
      <c r="AF7" s="19" t="s">
        <v>61</v>
      </c>
      <c r="AG7" s="71" t="s">
        <v>57</v>
      </c>
      <c r="AH7" s="216" t="s">
        <v>43</v>
      </c>
      <c r="AI7" s="217"/>
      <c r="AJ7" s="217"/>
      <c r="AK7" s="217"/>
      <c r="AL7" s="218"/>
      <c r="AM7" s="208" t="s">
        <v>42</v>
      </c>
      <c r="AN7" s="204" t="s">
        <v>180</v>
      </c>
      <c r="AO7" s="205"/>
    </row>
    <row r="8" spans="1:52" ht="18" customHeight="1">
      <c r="A8" s="275"/>
      <c r="B8" s="279"/>
      <c r="C8" s="280"/>
      <c r="D8" s="280"/>
      <c r="E8" s="280"/>
      <c r="F8" s="281"/>
      <c r="G8" s="219" t="s">
        <v>10</v>
      </c>
      <c r="H8" s="220"/>
      <c r="I8" s="220"/>
      <c r="J8" s="219" t="s">
        <v>53</v>
      </c>
      <c r="K8" s="220"/>
      <c r="L8" s="221"/>
      <c r="M8" s="221"/>
      <c r="N8" s="221"/>
      <c r="O8" s="221"/>
      <c r="P8" s="221"/>
      <c r="Q8" s="221"/>
      <c r="R8" s="221"/>
      <c r="S8" s="221"/>
      <c r="T8" s="221"/>
      <c r="U8" s="221"/>
      <c r="V8" s="221"/>
      <c r="W8" s="221"/>
      <c r="X8" s="220"/>
      <c r="Y8" s="253" t="s">
        <v>44</v>
      </c>
      <c r="Z8" s="254"/>
      <c r="AA8" s="254"/>
      <c r="AB8" s="254"/>
      <c r="AC8" s="254"/>
      <c r="AD8" s="255"/>
      <c r="AE8" s="72" t="s">
        <v>98</v>
      </c>
      <c r="AF8" s="20" t="s">
        <v>61</v>
      </c>
      <c r="AG8" s="73" t="s">
        <v>57</v>
      </c>
      <c r="AH8" s="219" t="s">
        <v>99</v>
      </c>
      <c r="AI8" s="220"/>
      <c r="AJ8" s="220"/>
      <c r="AK8" s="220"/>
      <c r="AL8" s="310"/>
      <c r="AM8" s="209"/>
      <c r="AN8" s="206" t="s">
        <v>182</v>
      </c>
      <c r="AO8" s="207"/>
    </row>
    <row r="9" spans="1:52" ht="18" customHeight="1" thickBot="1">
      <c r="A9" s="275"/>
      <c r="B9" s="279"/>
      <c r="C9" s="280"/>
      <c r="D9" s="280"/>
      <c r="E9" s="280"/>
      <c r="F9" s="281"/>
      <c r="G9" s="293" t="s">
        <v>11</v>
      </c>
      <c r="H9" s="294"/>
      <c r="I9" s="294"/>
      <c r="J9" s="219" t="s">
        <v>54</v>
      </c>
      <c r="K9" s="220"/>
      <c r="L9" s="221"/>
      <c r="M9" s="221"/>
      <c r="N9" s="221"/>
      <c r="O9" s="221"/>
      <c r="P9" s="221"/>
      <c r="Q9" s="221"/>
      <c r="R9" s="221"/>
      <c r="S9" s="221"/>
      <c r="T9" s="221"/>
      <c r="U9" s="221"/>
      <c r="V9" s="221"/>
      <c r="W9" s="221"/>
      <c r="X9" s="220"/>
      <c r="Y9" s="256" t="s">
        <v>45</v>
      </c>
      <c r="Z9" s="257"/>
      <c r="AA9" s="257"/>
      <c r="AB9" s="257"/>
      <c r="AC9" s="257"/>
      <c r="AD9" s="258"/>
      <c r="AE9" s="72" t="s">
        <v>59</v>
      </c>
      <c r="AF9" s="20" t="s">
        <v>101</v>
      </c>
      <c r="AG9" s="74" t="s">
        <v>62</v>
      </c>
      <c r="AH9" s="311" t="s">
        <v>100</v>
      </c>
      <c r="AI9" s="312"/>
      <c r="AJ9" s="312"/>
      <c r="AK9" s="312"/>
      <c r="AL9" s="313"/>
      <c r="AM9" s="209"/>
      <c r="AN9" s="206" t="s">
        <v>181</v>
      </c>
      <c r="AO9" s="207"/>
    </row>
    <row r="10" spans="1:52" ht="18" customHeight="1">
      <c r="A10" s="275"/>
      <c r="B10" s="279"/>
      <c r="C10" s="280"/>
      <c r="D10" s="280"/>
      <c r="E10" s="280"/>
      <c r="F10" s="281"/>
      <c r="G10" s="212" t="s">
        <v>12</v>
      </c>
      <c r="H10" s="295" t="s">
        <v>13</v>
      </c>
      <c r="I10" s="295" t="s">
        <v>63</v>
      </c>
      <c r="J10" s="236">
        <v>1</v>
      </c>
      <c r="K10" s="282"/>
      <c r="L10" s="237"/>
      <c r="M10" s="236">
        <v>2</v>
      </c>
      <c r="N10" s="237"/>
      <c r="O10" s="236">
        <v>3</v>
      </c>
      <c r="P10" s="237"/>
      <c r="Q10" s="282">
        <v>4</v>
      </c>
      <c r="R10" s="237"/>
      <c r="S10" s="232" t="s">
        <v>31</v>
      </c>
      <c r="T10" s="306"/>
      <c r="U10" s="233"/>
      <c r="V10" s="204" t="s">
        <v>36</v>
      </c>
      <c r="W10" s="335"/>
      <c r="X10" s="205"/>
      <c r="Y10" s="350" t="s">
        <v>39</v>
      </c>
      <c r="Z10" s="351" t="s">
        <v>69</v>
      </c>
      <c r="AA10" s="314" t="s">
        <v>49</v>
      </c>
      <c r="AB10" s="314" t="s">
        <v>40</v>
      </c>
      <c r="AC10" s="314" t="s">
        <v>50</v>
      </c>
      <c r="AD10" s="334" t="s">
        <v>41</v>
      </c>
      <c r="AE10" s="354" t="s">
        <v>60</v>
      </c>
      <c r="AF10" s="227" t="s">
        <v>165</v>
      </c>
      <c r="AG10" s="357" t="s">
        <v>183</v>
      </c>
      <c r="AH10" s="355" t="s">
        <v>102</v>
      </c>
      <c r="AI10" s="356"/>
      <c r="AJ10" s="356"/>
      <c r="AK10" s="356"/>
      <c r="AL10" s="357"/>
      <c r="AM10" s="210"/>
      <c r="AN10" s="212" t="s">
        <v>47</v>
      </c>
      <c r="AO10" s="214" t="s">
        <v>51</v>
      </c>
    </row>
    <row r="11" spans="1:52" ht="18" customHeight="1">
      <c r="A11" s="275"/>
      <c r="B11" s="279"/>
      <c r="C11" s="280"/>
      <c r="D11" s="280"/>
      <c r="E11" s="280"/>
      <c r="F11" s="281"/>
      <c r="G11" s="212"/>
      <c r="H11" s="295"/>
      <c r="I11" s="295"/>
      <c r="J11" s="222" t="s">
        <v>14</v>
      </c>
      <c r="K11" s="223"/>
      <c r="L11" s="224"/>
      <c r="M11" s="222" t="s">
        <v>23</v>
      </c>
      <c r="N11" s="224"/>
      <c r="O11" s="222" t="s">
        <v>26</v>
      </c>
      <c r="P11" s="224"/>
      <c r="Q11" s="223" t="s">
        <v>160</v>
      </c>
      <c r="R11" s="224"/>
      <c r="S11" s="307"/>
      <c r="T11" s="308"/>
      <c r="U11" s="309"/>
      <c r="V11" s="322" t="s">
        <v>32</v>
      </c>
      <c r="W11" s="323"/>
      <c r="X11" s="324"/>
      <c r="Y11" s="212"/>
      <c r="Z11" s="352"/>
      <c r="AA11" s="295"/>
      <c r="AB11" s="295"/>
      <c r="AC11" s="295"/>
      <c r="AD11" s="214"/>
      <c r="AE11" s="315"/>
      <c r="AF11" s="228"/>
      <c r="AG11" s="360"/>
      <c r="AH11" s="358"/>
      <c r="AI11" s="359"/>
      <c r="AJ11" s="359"/>
      <c r="AK11" s="359"/>
      <c r="AL11" s="360"/>
      <c r="AM11" s="210"/>
      <c r="AN11" s="212"/>
      <c r="AO11" s="214"/>
    </row>
    <row r="12" spans="1:52" ht="18" customHeight="1" thickBot="1">
      <c r="A12" s="275" t="s">
        <v>46</v>
      </c>
      <c r="B12" s="330" t="s">
        <v>65</v>
      </c>
      <c r="C12" s="280"/>
      <c r="D12" s="280"/>
      <c r="E12" s="280"/>
      <c r="F12" s="281"/>
      <c r="G12" s="212"/>
      <c r="H12" s="295"/>
      <c r="I12" s="295"/>
      <c r="J12" s="222"/>
      <c r="K12" s="223"/>
      <c r="L12" s="224"/>
      <c r="M12" s="222"/>
      <c r="N12" s="224"/>
      <c r="O12" s="222"/>
      <c r="P12" s="224"/>
      <c r="Q12" s="223"/>
      <c r="R12" s="224"/>
      <c r="S12" s="287" t="s">
        <v>66</v>
      </c>
      <c r="T12" s="288"/>
      <c r="U12" s="289"/>
      <c r="V12" s="325"/>
      <c r="W12" s="326"/>
      <c r="X12" s="327"/>
      <c r="Y12" s="212"/>
      <c r="Z12" s="352"/>
      <c r="AA12" s="295"/>
      <c r="AB12" s="295"/>
      <c r="AC12" s="295"/>
      <c r="AD12" s="214"/>
      <c r="AE12" s="315"/>
      <c r="AF12" s="229"/>
      <c r="AG12" s="360"/>
      <c r="AH12" s="358"/>
      <c r="AI12" s="359"/>
      <c r="AJ12" s="359"/>
      <c r="AK12" s="359"/>
      <c r="AL12" s="360"/>
      <c r="AM12" s="210"/>
      <c r="AN12" s="212"/>
      <c r="AO12" s="214"/>
    </row>
    <row r="13" spans="1:52" ht="18" customHeight="1">
      <c r="A13" s="275"/>
      <c r="B13" s="279"/>
      <c r="C13" s="280"/>
      <c r="D13" s="280"/>
      <c r="E13" s="280"/>
      <c r="F13" s="281"/>
      <c r="G13" s="212"/>
      <c r="H13" s="295"/>
      <c r="I13" s="295"/>
      <c r="J13" s="222" t="s">
        <v>15</v>
      </c>
      <c r="K13" s="223"/>
      <c r="L13" s="224"/>
      <c r="M13" s="222" t="s">
        <v>24</v>
      </c>
      <c r="N13" s="224"/>
      <c r="O13" s="222" t="s">
        <v>26</v>
      </c>
      <c r="P13" s="224"/>
      <c r="Q13" s="223" t="s">
        <v>161</v>
      </c>
      <c r="R13" s="224"/>
      <c r="S13" s="287"/>
      <c r="T13" s="288"/>
      <c r="U13" s="289"/>
      <c r="V13" s="204" t="s">
        <v>37</v>
      </c>
      <c r="W13" s="335"/>
      <c r="X13" s="205"/>
      <c r="Y13" s="212"/>
      <c r="Z13" s="352"/>
      <c r="AA13" s="295"/>
      <c r="AB13" s="295"/>
      <c r="AC13" s="295"/>
      <c r="AD13" s="214"/>
      <c r="AE13" s="68" t="s">
        <v>184</v>
      </c>
      <c r="AF13" s="77" t="s">
        <v>164</v>
      </c>
      <c r="AG13" s="360"/>
      <c r="AH13" s="358"/>
      <c r="AI13" s="359"/>
      <c r="AJ13" s="359"/>
      <c r="AK13" s="359"/>
      <c r="AL13" s="360"/>
      <c r="AM13" s="210"/>
      <c r="AN13" s="212"/>
      <c r="AO13" s="214"/>
    </row>
    <row r="14" spans="1:52" ht="18" customHeight="1" thickBot="1">
      <c r="A14" s="275"/>
      <c r="B14" s="279"/>
      <c r="C14" s="280"/>
      <c r="D14" s="280"/>
      <c r="E14" s="280"/>
      <c r="F14" s="281"/>
      <c r="G14" s="212"/>
      <c r="H14" s="295"/>
      <c r="I14" s="295"/>
      <c r="J14" s="222"/>
      <c r="K14" s="223"/>
      <c r="L14" s="224"/>
      <c r="M14" s="222"/>
      <c r="N14" s="224"/>
      <c r="O14" s="222"/>
      <c r="P14" s="224"/>
      <c r="Q14" s="223"/>
      <c r="R14" s="224"/>
      <c r="S14" s="290"/>
      <c r="T14" s="291"/>
      <c r="U14" s="292"/>
      <c r="V14" s="322" t="s">
        <v>33</v>
      </c>
      <c r="W14" s="323"/>
      <c r="X14" s="324"/>
      <c r="Y14" s="212"/>
      <c r="Z14" s="352"/>
      <c r="AA14" s="295"/>
      <c r="AB14" s="295"/>
      <c r="AC14" s="295"/>
      <c r="AD14" s="214"/>
      <c r="AE14" s="68" t="s">
        <v>67</v>
      </c>
      <c r="AF14" s="364" t="s">
        <v>168</v>
      </c>
      <c r="AG14" s="360"/>
      <c r="AH14" s="358"/>
      <c r="AI14" s="359"/>
      <c r="AJ14" s="359"/>
      <c r="AK14" s="359"/>
      <c r="AL14" s="360"/>
      <c r="AM14" s="210"/>
      <c r="AN14" s="212"/>
      <c r="AO14" s="214"/>
    </row>
    <row r="15" spans="1:52" ht="18" customHeight="1" thickBot="1">
      <c r="A15" s="275"/>
      <c r="B15" s="279"/>
      <c r="C15" s="280"/>
      <c r="D15" s="280"/>
      <c r="E15" s="280"/>
      <c r="F15" s="281"/>
      <c r="G15" s="212"/>
      <c r="H15" s="295"/>
      <c r="I15" s="295"/>
      <c r="J15" s="222"/>
      <c r="K15" s="223"/>
      <c r="L15" s="224"/>
      <c r="M15" s="222"/>
      <c r="N15" s="224"/>
      <c r="O15" s="222"/>
      <c r="P15" s="224"/>
      <c r="Q15" s="223"/>
      <c r="R15" s="224"/>
      <c r="S15" s="236" t="s">
        <v>34</v>
      </c>
      <c r="T15" s="282"/>
      <c r="U15" s="237"/>
      <c r="V15" s="325"/>
      <c r="W15" s="326"/>
      <c r="X15" s="327"/>
      <c r="Y15" s="212"/>
      <c r="Z15" s="352"/>
      <c r="AA15" s="295"/>
      <c r="AB15" s="295"/>
      <c r="AC15" s="295"/>
      <c r="AD15" s="214"/>
      <c r="AE15" s="69" t="s">
        <v>68</v>
      </c>
      <c r="AF15" s="231"/>
      <c r="AG15" s="360"/>
      <c r="AH15" s="358"/>
      <c r="AI15" s="359"/>
      <c r="AJ15" s="359"/>
      <c r="AK15" s="359"/>
      <c r="AL15" s="360"/>
      <c r="AM15" s="210"/>
      <c r="AN15" s="212"/>
      <c r="AO15" s="214"/>
    </row>
    <row r="16" spans="1:52" ht="18" customHeight="1">
      <c r="A16" s="275"/>
      <c r="B16" s="279"/>
      <c r="C16" s="280"/>
      <c r="D16" s="280"/>
      <c r="E16" s="280"/>
      <c r="F16" s="281"/>
      <c r="G16" s="212"/>
      <c r="H16" s="295"/>
      <c r="I16" s="295"/>
      <c r="J16" s="222" t="s">
        <v>16</v>
      </c>
      <c r="K16" s="223"/>
      <c r="L16" s="224"/>
      <c r="M16" s="222" t="s">
        <v>25</v>
      </c>
      <c r="N16" s="224"/>
      <c r="O16" s="222" t="s">
        <v>27</v>
      </c>
      <c r="P16" s="224"/>
      <c r="Q16" s="223" t="s">
        <v>14</v>
      </c>
      <c r="R16" s="224"/>
      <c r="S16" s="222"/>
      <c r="T16" s="223"/>
      <c r="U16" s="224"/>
      <c r="V16" s="204" t="s">
        <v>38</v>
      </c>
      <c r="W16" s="335"/>
      <c r="X16" s="205"/>
      <c r="Y16" s="212"/>
      <c r="Z16" s="352"/>
      <c r="AA16" s="295"/>
      <c r="AB16" s="295"/>
      <c r="AC16" s="295"/>
      <c r="AD16" s="214"/>
      <c r="AE16" s="315" t="s">
        <v>55</v>
      </c>
      <c r="AF16" s="110" t="s">
        <v>166</v>
      </c>
      <c r="AG16" s="360"/>
      <c r="AH16" s="358"/>
      <c r="AI16" s="359"/>
      <c r="AJ16" s="359"/>
      <c r="AK16" s="359"/>
      <c r="AL16" s="360"/>
      <c r="AM16" s="210"/>
      <c r="AN16" s="212"/>
      <c r="AO16" s="214"/>
    </row>
    <row r="17" spans="1:47" ht="18" customHeight="1" thickBot="1">
      <c r="A17" s="275" t="s">
        <v>8</v>
      </c>
      <c r="B17" s="330" t="s">
        <v>104</v>
      </c>
      <c r="C17" s="280"/>
      <c r="D17" s="280"/>
      <c r="E17" s="280"/>
      <c r="F17" s="281"/>
      <c r="G17" s="212"/>
      <c r="H17" s="295"/>
      <c r="I17" s="295"/>
      <c r="J17" s="222"/>
      <c r="K17" s="223"/>
      <c r="L17" s="224"/>
      <c r="M17" s="222"/>
      <c r="N17" s="224"/>
      <c r="O17" s="222"/>
      <c r="P17" s="224"/>
      <c r="Q17" s="223"/>
      <c r="R17" s="224"/>
      <c r="S17" s="322" t="s">
        <v>35</v>
      </c>
      <c r="T17" s="323"/>
      <c r="U17" s="324"/>
      <c r="V17" s="322" t="s">
        <v>35</v>
      </c>
      <c r="W17" s="323"/>
      <c r="X17" s="324"/>
      <c r="Y17" s="212"/>
      <c r="Z17" s="352"/>
      <c r="AA17" s="295"/>
      <c r="AB17" s="295"/>
      <c r="AC17" s="295"/>
      <c r="AD17" s="214"/>
      <c r="AE17" s="315"/>
      <c r="AF17" s="75" t="s">
        <v>58</v>
      </c>
      <c r="AG17" s="360"/>
      <c r="AH17" s="358"/>
      <c r="AI17" s="359"/>
      <c r="AJ17" s="359"/>
      <c r="AK17" s="359"/>
      <c r="AL17" s="360"/>
      <c r="AM17" s="210"/>
      <c r="AN17" s="212"/>
      <c r="AO17" s="214"/>
    </row>
    <row r="18" spans="1:47" ht="18" customHeight="1" thickBot="1">
      <c r="A18" s="275"/>
      <c r="B18" s="279"/>
      <c r="C18" s="280"/>
      <c r="D18" s="280"/>
      <c r="E18" s="280"/>
      <c r="F18" s="281"/>
      <c r="G18" s="212"/>
      <c r="H18" s="295"/>
      <c r="I18" s="297"/>
      <c r="J18" s="232" t="s">
        <v>175</v>
      </c>
      <c r="K18" s="233"/>
      <c r="L18" s="91" t="s">
        <v>174</v>
      </c>
      <c r="M18" s="225" t="s">
        <v>172</v>
      </c>
      <c r="N18" s="226"/>
      <c r="O18" s="225" t="s">
        <v>171</v>
      </c>
      <c r="P18" s="226"/>
      <c r="Q18" s="366" t="s">
        <v>162</v>
      </c>
      <c r="R18" s="226"/>
      <c r="S18" s="325"/>
      <c r="T18" s="326"/>
      <c r="U18" s="327"/>
      <c r="V18" s="325"/>
      <c r="W18" s="326"/>
      <c r="X18" s="327"/>
      <c r="Y18" s="212"/>
      <c r="Z18" s="352"/>
      <c r="AA18" s="295"/>
      <c r="AB18" s="295"/>
      <c r="AC18" s="295"/>
      <c r="AD18" s="214"/>
      <c r="AE18" s="315"/>
      <c r="AF18" s="230" t="s">
        <v>167</v>
      </c>
      <c r="AG18" s="360"/>
      <c r="AH18" s="358"/>
      <c r="AI18" s="359"/>
      <c r="AJ18" s="359"/>
      <c r="AK18" s="359"/>
      <c r="AL18" s="360"/>
      <c r="AM18" s="210"/>
      <c r="AN18" s="212"/>
      <c r="AO18" s="214"/>
    </row>
    <row r="19" spans="1:47" ht="18" customHeight="1">
      <c r="A19" s="275"/>
      <c r="B19" s="279"/>
      <c r="C19" s="280"/>
      <c r="D19" s="280"/>
      <c r="E19" s="280"/>
      <c r="F19" s="281"/>
      <c r="G19" s="212"/>
      <c r="H19" s="295"/>
      <c r="I19" s="297"/>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12"/>
      <c r="Z19" s="352"/>
      <c r="AA19" s="295"/>
      <c r="AB19" s="295"/>
      <c r="AC19" s="295"/>
      <c r="AD19" s="214"/>
      <c r="AE19" s="315"/>
      <c r="AF19" s="231"/>
      <c r="AG19" s="360"/>
      <c r="AH19" s="358"/>
      <c r="AI19" s="359"/>
      <c r="AJ19" s="359"/>
      <c r="AK19" s="359"/>
      <c r="AL19" s="360"/>
      <c r="AM19" s="210"/>
      <c r="AN19" s="212"/>
      <c r="AO19" s="214"/>
      <c r="AS19" s="18" t="s">
        <v>159</v>
      </c>
    </row>
    <row r="20" spans="1:47" ht="18" customHeight="1">
      <c r="A20" s="275"/>
      <c r="B20" s="279"/>
      <c r="C20" s="280"/>
      <c r="D20" s="280"/>
      <c r="E20" s="280"/>
      <c r="F20" s="281"/>
      <c r="G20" s="212"/>
      <c r="H20" s="295"/>
      <c r="I20" s="297"/>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12"/>
      <c r="Z20" s="352"/>
      <c r="AA20" s="295"/>
      <c r="AB20" s="295"/>
      <c r="AC20" s="295"/>
      <c r="AD20" s="214"/>
      <c r="AE20" s="315"/>
      <c r="AF20" s="364" t="s">
        <v>170</v>
      </c>
      <c r="AG20" s="360"/>
      <c r="AH20" s="358"/>
      <c r="AI20" s="359"/>
      <c r="AJ20" s="359"/>
      <c r="AK20" s="359"/>
      <c r="AL20" s="360"/>
      <c r="AM20" s="210"/>
      <c r="AN20" s="212"/>
      <c r="AO20" s="214"/>
      <c r="AS20" s="18" t="s">
        <v>157</v>
      </c>
      <c r="AT20" s="18" t="s">
        <v>158</v>
      </c>
    </row>
    <row r="21" spans="1:47" ht="18" customHeight="1" thickBot="1">
      <c r="A21" s="367"/>
      <c r="B21" s="331"/>
      <c r="C21" s="332"/>
      <c r="D21" s="332"/>
      <c r="E21" s="332"/>
      <c r="F21" s="333"/>
      <c r="G21" s="213"/>
      <c r="H21" s="296"/>
      <c r="I21" s="298"/>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13"/>
      <c r="Z21" s="353"/>
      <c r="AA21" s="296"/>
      <c r="AB21" s="296"/>
      <c r="AC21" s="296"/>
      <c r="AD21" s="215"/>
      <c r="AE21" s="316"/>
      <c r="AF21" s="365"/>
      <c r="AG21" s="363"/>
      <c r="AH21" s="361"/>
      <c r="AI21" s="362"/>
      <c r="AJ21" s="362"/>
      <c r="AK21" s="362"/>
      <c r="AL21" s="363"/>
      <c r="AM21" s="211"/>
      <c r="AN21" s="213"/>
      <c r="AO21" s="215"/>
      <c r="AS21" s="18">
        <f>SUM(AQ23:AQ1176)</f>
        <v>20</v>
      </c>
      <c r="AT21" s="18">
        <f>SUM(AR23:AR1176)</f>
        <v>7</v>
      </c>
      <c r="AU21" s="18">
        <f>MAX(AU23:AU192)</f>
        <v>4</v>
      </c>
    </row>
    <row r="22" spans="1:47" ht="18" customHeight="1" thickBot="1">
      <c r="A22" s="225" t="s">
        <v>64</v>
      </c>
      <c r="B22" s="366"/>
      <c r="C22" s="366"/>
      <c r="D22" s="366"/>
      <c r="E22" s="366"/>
      <c r="F22" s="366"/>
      <c r="G22" s="366"/>
      <c r="H22" s="366"/>
      <c r="I22" s="366"/>
      <c r="J22" s="366"/>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66"/>
      <c r="AH22" s="366"/>
      <c r="AI22" s="366"/>
      <c r="AJ22" s="366"/>
      <c r="AK22" s="366"/>
      <c r="AL22" s="366"/>
      <c r="AM22" s="366"/>
      <c r="AN22" s="366"/>
      <c r="AO22" s="226"/>
      <c r="AQ22" s="41" t="s">
        <v>157</v>
      </c>
      <c r="AR22" s="41" t="s">
        <v>158</v>
      </c>
      <c r="AU22" s="18" t="s">
        <v>179</v>
      </c>
    </row>
    <row r="23" spans="1:47" ht="18" customHeight="1">
      <c r="A23" s="175">
        <v>42794</v>
      </c>
      <c r="B23" s="159"/>
      <c r="C23" s="177"/>
      <c r="D23" s="177"/>
      <c r="E23" s="177"/>
      <c r="F23" s="178"/>
      <c r="G23" s="179"/>
      <c r="H23" s="181"/>
      <c r="I23" s="183">
        <v>0.5625</v>
      </c>
      <c r="J23" s="151"/>
      <c r="K23" s="147"/>
      <c r="L23" s="149"/>
      <c r="M23" s="151"/>
      <c r="N23" s="147"/>
      <c r="O23" s="151"/>
      <c r="P23" s="153"/>
      <c r="Q23" s="151"/>
      <c r="R23" s="153"/>
      <c r="S23" s="155"/>
      <c r="T23" s="157"/>
      <c r="U23" s="169"/>
      <c r="V23" s="155"/>
      <c r="W23" s="157"/>
      <c r="X23" s="169"/>
      <c r="Y23" s="171"/>
      <c r="Z23" s="172"/>
      <c r="AA23" s="174"/>
      <c r="AB23" s="174"/>
      <c r="AC23" s="174"/>
      <c r="AD23" s="193"/>
      <c r="AE23" s="12"/>
      <c r="AF23" s="184"/>
      <c r="AG23" s="184" t="s">
        <v>115</v>
      </c>
      <c r="AH23" s="159" t="s">
        <v>192</v>
      </c>
      <c r="AI23" s="160"/>
      <c r="AJ23" s="160"/>
      <c r="AK23" s="160"/>
      <c r="AL23" s="161"/>
      <c r="AM23" s="165"/>
      <c r="AN23" s="165"/>
      <c r="AO23" s="167"/>
      <c r="AQ23" s="146">
        <f>IF(G23="x", 1,0)</f>
        <v>0</v>
      </c>
      <c r="AR23" s="146">
        <f>IF(H23="x", 1,0)</f>
        <v>0</v>
      </c>
      <c r="AU23" s="145">
        <f>IF(A23="","",1)</f>
        <v>1</v>
      </c>
    </row>
    <row r="24" spans="1:47" ht="18" customHeight="1" thickBot="1">
      <c r="A24" s="203"/>
      <c r="B24" s="188"/>
      <c r="C24" s="189"/>
      <c r="D24" s="189"/>
      <c r="E24" s="189"/>
      <c r="F24" s="190"/>
      <c r="G24" s="180"/>
      <c r="H24" s="182"/>
      <c r="I24" s="182"/>
      <c r="J24" s="152"/>
      <c r="K24" s="148"/>
      <c r="L24" s="150"/>
      <c r="M24" s="152"/>
      <c r="N24" s="148"/>
      <c r="O24" s="152"/>
      <c r="P24" s="154"/>
      <c r="Q24" s="152"/>
      <c r="R24" s="154"/>
      <c r="S24" s="156"/>
      <c r="T24" s="158"/>
      <c r="U24" s="170"/>
      <c r="V24" s="156"/>
      <c r="W24" s="158"/>
      <c r="X24" s="170"/>
      <c r="Y24" s="156"/>
      <c r="Z24" s="173"/>
      <c r="AA24" s="173"/>
      <c r="AB24" s="173"/>
      <c r="AC24" s="173"/>
      <c r="AD24" s="194"/>
      <c r="AE24" s="117"/>
      <c r="AF24" s="185"/>
      <c r="AG24" s="185"/>
      <c r="AH24" s="162"/>
      <c r="AI24" s="163"/>
      <c r="AJ24" s="163"/>
      <c r="AK24" s="163"/>
      <c r="AL24" s="164"/>
      <c r="AM24" s="166"/>
      <c r="AN24" s="166"/>
      <c r="AO24" s="168"/>
      <c r="AQ24" s="146"/>
      <c r="AR24" s="146"/>
      <c r="AU24" s="145"/>
    </row>
    <row r="25" spans="1:47" ht="18" customHeight="1">
      <c r="A25" s="175">
        <v>42795</v>
      </c>
      <c r="B25" s="159" t="s">
        <v>195</v>
      </c>
      <c r="C25" s="177"/>
      <c r="D25" s="177"/>
      <c r="E25" s="177"/>
      <c r="F25" s="178"/>
      <c r="G25" s="179" t="s">
        <v>106</v>
      </c>
      <c r="H25" s="181"/>
      <c r="I25" s="183">
        <v>0.2638888888888889</v>
      </c>
      <c r="J25" s="151">
        <v>25</v>
      </c>
      <c r="K25" s="147">
        <v>25</v>
      </c>
      <c r="L25" s="149">
        <v>4</v>
      </c>
      <c r="M25" s="151">
        <v>2.5</v>
      </c>
      <c r="N25" s="147">
        <v>53</v>
      </c>
      <c r="O25" s="151">
        <v>5</v>
      </c>
      <c r="P25" s="153">
        <v>3</v>
      </c>
      <c r="Q25" s="151"/>
      <c r="R25" s="153"/>
      <c r="S25" s="155"/>
      <c r="T25" s="157"/>
      <c r="U25" s="169"/>
      <c r="V25" s="155" t="s">
        <v>193</v>
      </c>
      <c r="W25" s="157"/>
      <c r="X25" s="169">
        <v>0.2</v>
      </c>
      <c r="Y25" s="171"/>
      <c r="Z25" s="172" t="s">
        <v>107</v>
      </c>
      <c r="AA25" s="174"/>
      <c r="AB25" s="174"/>
      <c r="AC25" s="174"/>
      <c r="AD25" s="193"/>
      <c r="AE25" s="12" t="s">
        <v>67</v>
      </c>
      <c r="AF25" s="184" t="s">
        <v>166</v>
      </c>
      <c r="AG25" s="184" t="s">
        <v>115</v>
      </c>
      <c r="AH25" s="159"/>
      <c r="AI25" s="160"/>
      <c r="AJ25" s="160"/>
      <c r="AK25" s="160"/>
      <c r="AL25" s="161"/>
      <c r="AM25" s="165">
        <v>29</v>
      </c>
      <c r="AN25" s="165">
        <v>315</v>
      </c>
      <c r="AO25" s="167">
        <v>5</v>
      </c>
      <c r="AQ25" s="146">
        <f>IF(G25="x", 1,0)</f>
        <v>1</v>
      </c>
      <c r="AR25" s="146">
        <f>IF(H25="x", 1,0)</f>
        <v>0</v>
      </c>
      <c r="AU25" s="145">
        <f>IF(A25="","",1)</f>
        <v>1</v>
      </c>
    </row>
    <row r="26" spans="1:47" ht="18" customHeight="1" thickBot="1">
      <c r="A26" s="203"/>
      <c r="B26" s="188" t="s">
        <v>196</v>
      </c>
      <c r="C26" s="189"/>
      <c r="D26" s="189"/>
      <c r="E26" s="189"/>
      <c r="F26" s="190"/>
      <c r="G26" s="180"/>
      <c r="H26" s="182"/>
      <c r="I26" s="182"/>
      <c r="J26" s="152"/>
      <c r="K26" s="148"/>
      <c r="L26" s="150"/>
      <c r="M26" s="152"/>
      <c r="N26" s="148"/>
      <c r="O26" s="152"/>
      <c r="P26" s="154"/>
      <c r="Q26" s="152"/>
      <c r="R26" s="154"/>
      <c r="S26" s="156"/>
      <c r="T26" s="158"/>
      <c r="U26" s="170"/>
      <c r="V26" s="156"/>
      <c r="W26" s="158"/>
      <c r="X26" s="170"/>
      <c r="Y26" s="156"/>
      <c r="Z26" s="173"/>
      <c r="AA26" s="173"/>
      <c r="AB26" s="173"/>
      <c r="AC26" s="173"/>
      <c r="AD26" s="194"/>
      <c r="AE26" s="117">
        <v>228485</v>
      </c>
      <c r="AF26" s="185"/>
      <c r="AG26" s="185"/>
      <c r="AH26" s="162"/>
      <c r="AI26" s="163"/>
      <c r="AJ26" s="163"/>
      <c r="AK26" s="163"/>
      <c r="AL26" s="164"/>
      <c r="AM26" s="166"/>
      <c r="AN26" s="166"/>
      <c r="AO26" s="168"/>
      <c r="AQ26" s="146"/>
      <c r="AR26" s="146"/>
      <c r="AU26" s="145"/>
    </row>
    <row r="27" spans="1:47" ht="18" customHeight="1">
      <c r="A27" s="175">
        <v>42795</v>
      </c>
      <c r="B27" s="159" t="s">
        <v>195</v>
      </c>
      <c r="C27" s="177"/>
      <c r="D27" s="177"/>
      <c r="E27" s="177"/>
      <c r="F27" s="178"/>
      <c r="G27" s="179"/>
      <c r="H27" s="181"/>
      <c r="I27" s="183">
        <v>0.61458333333333337</v>
      </c>
      <c r="J27" s="151"/>
      <c r="K27" s="147"/>
      <c r="L27" s="149"/>
      <c r="M27" s="151"/>
      <c r="N27" s="147"/>
      <c r="O27" s="151"/>
      <c r="P27" s="153"/>
      <c r="Q27" s="151"/>
      <c r="R27" s="153"/>
      <c r="S27" s="155"/>
      <c r="T27" s="157"/>
      <c r="U27" s="169"/>
      <c r="V27" s="155"/>
      <c r="W27" s="157"/>
      <c r="X27" s="169"/>
      <c r="Y27" s="171"/>
      <c r="Z27" s="172" t="s">
        <v>107</v>
      </c>
      <c r="AA27" s="174"/>
      <c r="AB27" s="174"/>
      <c r="AC27" s="174"/>
      <c r="AD27" s="193"/>
      <c r="AE27" s="12" t="s">
        <v>67</v>
      </c>
      <c r="AF27" s="184" t="s">
        <v>164</v>
      </c>
      <c r="AG27" s="184" t="s">
        <v>115</v>
      </c>
      <c r="AH27" s="159"/>
      <c r="AI27" s="160"/>
      <c r="AJ27" s="160"/>
      <c r="AK27" s="160"/>
      <c r="AL27" s="161"/>
      <c r="AM27" s="165">
        <v>29</v>
      </c>
      <c r="AN27" s="165">
        <v>315</v>
      </c>
      <c r="AO27" s="167">
        <v>5</v>
      </c>
      <c r="AQ27" s="146">
        <f>IF(G27="x", 1,0)</f>
        <v>0</v>
      </c>
      <c r="AR27" s="146">
        <f>IF(H27="x", 1,0)</f>
        <v>0</v>
      </c>
      <c r="AU27" s="145">
        <f>IF(A27="","",1)</f>
        <v>1</v>
      </c>
    </row>
    <row r="28" spans="1:47" ht="18" customHeight="1" thickBot="1">
      <c r="A28" s="203"/>
      <c r="B28" s="188" t="s">
        <v>194</v>
      </c>
      <c r="C28" s="189"/>
      <c r="D28" s="189"/>
      <c r="E28" s="189"/>
      <c r="F28" s="190"/>
      <c r="G28" s="180"/>
      <c r="H28" s="182"/>
      <c r="I28" s="182"/>
      <c r="J28" s="152"/>
      <c r="K28" s="148"/>
      <c r="L28" s="150"/>
      <c r="M28" s="152"/>
      <c r="N28" s="148"/>
      <c r="O28" s="152"/>
      <c r="P28" s="154"/>
      <c r="Q28" s="152"/>
      <c r="R28" s="154"/>
      <c r="S28" s="156"/>
      <c r="T28" s="158"/>
      <c r="U28" s="170"/>
      <c r="V28" s="156"/>
      <c r="W28" s="158"/>
      <c r="X28" s="170"/>
      <c r="Y28" s="156"/>
      <c r="Z28" s="173"/>
      <c r="AA28" s="173"/>
      <c r="AB28" s="173"/>
      <c r="AC28" s="173"/>
      <c r="AD28" s="194"/>
      <c r="AE28" s="122">
        <v>220693</v>
      </c>
      <c r="AF28" s="185"/>
      <c r="AG28" s="185"/>
      <c r="AH28" s="162"/>
      <c r="AI28" s="163"/>
      <c r="AJ28" s="163"/>
      <c r="AK28" s="163"/>
      <c r="AL28" s="164"/>
      <c r="AM28" s="166"/>
      <c r="AN28" s="166"/>
      <c r="AO28" s="168"/>
      <c r="AQ28" s="146"/>
      <c r="AR28" s="146"/>
      <c r="AU28" s="145"/>
    </row>
    <row r="29" spans="1:47" ht="18" customHeight="1">
      <c r="A29" s="175">
        <v>42796</v>
      </c>
      <c r="B29" s="159" t="s">
        <v>197</v>
      </c>
      <c r="C29" s="177"/>
      <c r="D29" s="177"/>
      <c r="E29" s="177"/>
      <c r="F29" s="178"/>
      <c r="G29" s="179"/>
      <c r="H29" s="181"/>
      <c r="I29" s="183">
        <v>0.59027777777777779</v>
      </c>
      <c r="J29" s="151"/>
      <c r="K29" s="147"/>
      <c r="L29" s="149"/>
      <c r="M29" s="151"/>
      <c r="N29" s="147"/>
      <c r="O29" s="151"/>
      <c r="P29" s="153"/>
      <c r="Q29" s="151"/>
      <c r="R29" s="153"/>
      <c r="S29" s="155"/>
      <c r="T29" s="157"/>
      <c r="U29" s="169"/>
      <c r="V29" s="155"/>
      <c r="W29" s="157"/>
      <c r="X29" s="169"/>
      <c r="Y29" s="171"/>
      <c r="Z29" s="172" t="s">
        <v>107</v>
      </c>
      <c r="AA29" s="174"/>
      <c r="AB29" s="174"/>
      <c r="AC29" s="174"/>
      <c r="AD29" s="193"/>
      <c r="AE29" s="12" t="s">
        <v>67</v>
      </c>
      <c r="AF29" s="184" t="s">
        <v>169</v>
      </c>
      <c r="AG29" s="184" t="s">
        <v>115</v>
      </c>
      <c r="AH29" s="159"/>
      <c r="AI29" s="160"/>
      <c r="AJ29" s="160"/>
      <c r="AK29" s="160"/>
      <c r="AL29" s="161"/>
      <c r="AM29" s="165">
        <v>29</v>
      </c>
      <c r="AN29" s="165">
        <v>315</v>
      </c>
      <c r="AO29" s="167">
        <v>10</v>
      </c>
      <c r="AQ29" s="146">
        <f>IF(G29="x", 1,0)</f>
        <v>0</v>
      </c>
      <c r="AR29" s="146">
        <f>IF(H29="x", 1,0)</f>
        <v>0</v>
      </c>
      <c r="AU29" s="145">
        <f>IF(A29="","",1)</f>
        <v>1</v>
      </c>
    </row>
    <row r="30" spans="1:47" ht="18" customHeight="1" thickBot="1">
      <c r="A30" s="203"/>
      <c r="B30" s="188" t="s">
        <v>198</v>
      </c>
      <c r="C30" s="189"/>
      <c r="D30" s="189"/>
      <c r="E30" s="189"/>
      <c r="F30" s="190"/>
      <c r="G30" s="180"/>
      <c r="H30" s="182"/>
      <c r="I30" s="182"/>
      <c r="J30" s="152"/>
      <c r="K30" s="148"/>
      <c r="L30" s="150"/>
      <c r="M30" s="152"/>
      <c r="N30" s="148"/>
      <c r="O30" s="152"/>
      <c r="P30" s="154"/>
      <c r="Q30" s="152"/>
      <c r="R30" s="154"/>
      <c r="S30" s="156"/>
      <c r="T30" s="158"/>
      <c r="U30" s="170"/>
      <c r="V30" s="156"/>
      <c r="W30" s="158"/>
      <c r="X30" s="170"/>
      <c r="Y30" s="156"/>
      <c r="Z30" s="173"/>
      <c r="AA30" s="173"/>
      <c r="AB30" s="173"/>
      <c r="AC30" s="173"/>
      <c r="AD30" s="194"/>
      <c r="AE30" s="117">
        <v>231380</v>
      </c>
      <c r="AF30" s="185"/>
      <c r="AG30" s="185"/>
      <c r="AH30" s="162"/>
      <c r="AI30" s="163"/>
      <c r="AJ30" s="163"/>
      <c r="AK30" s="163"/>
      <c r="AL30" s="164"/>
      <c r="AM30" s="166"/>
      <c r="AN30" s="166"/>
      <c r="AO30" s="168"/>
      <c r="AQ30" s="146"/>
      <c r="AR30" s="146"/>
      <c r="AU30" s="145"/>
    </row>
    <row r="31" spans="1:47" ht="18" customHeight="1">
      <c r="A31" s="175">
        <v>42796</v>
      </c>
      <c r="B31" s="159" t="s">
        <v>199</v>
      </c>
      <c r="C31" s="177"/>
      <c r="D31" s="177"/>
      <c r="E31" s="177"/>
      <c r="F31" s="178"/>
      <c r="G31" s="179"/>
      <c r="H31" s="181"/>
      <c r="I31" s="183">
        <v>0.75347222222222221</v>
      </c>
      <c r="J31" s="151"/>
      <c r="K31" s="147"/>
      <c r="L31" s="149"/>
      <c r="M31" s="151"/>
      <c r="N31" s="147"/>
      <c r="O31" s="151"/>
      <c r="P31" s="153"/>
      <c r="Q31" s="151"/>
      <c r="R31" s="153"/>
      <c r="S31" s="155"/>
      <c r="T31" s="157"/>
      <c r="U31" s="169"/>
      <c r="V31" s="155"/>
      <c r="W31" s="157"/>
      <c r="X31" s="169"/>
      <c r="Y31" s="171"/>
      <c r="Z31" s="172" t="s">
        <v>107</v>
      </c>
      <c r="AA31" s="174"/>
      <c r="AB31" s="174"/>
      <c r="AC31" s="174"/>
      <c r="AD31" s="193"/>
      <c r="AE31" s="12" t="s">
        <v>67</v>
      </c>
      <c r="AF31" s="184" t="s">
        <v>169</v>
      </c>
      <c r="AG31" s="184" t="s">
        <v>115</v>
      </c>
      <c r="AH31" s="159"/>
      <c r="AI31" s="160"/>
      <c r="AJ31" s="160"/>
      <c r="AK31" s="160"/>
      <c r="AL31" s="161"/>
      <c r="AM31" s="165">
        <v>29</v>
      </c>
      <c r="AN31" s="165">
        <v>315</v>
      </c>
      <c r="AO31" s="167">
        <v>10</v>
      </c>
      <c r="AQ31" s="146">
        <f>IF(G31="x", 1,0)</f>
        <v>0</v>
      </c>
      <c r="AR31" s="146">
        <f>IF(H31="x", 1,0)</f>
        <v>0</v>
      </c>
      <c r="AU31" s="145">
        <f>IF(A31="","",1)</f>
        <v>1</v>
      </c>
    </row>
    <row r="32" spans="1:47" ht="18" customHeight="1" thickBot="1">
      <c r="A32" s="203"/>
      <c r="B32" s="188" t="s">
        <v>200</v>
      </c>
      <c r="C32" s="189"/>
      <c r="D32" s="189"/>
      <c r="E32" s="189"/>
      <c r="F32" s="190"/>
      <c r="G32" s="180"/>
      <c r="H32" s="182"/>
      <c r="I32" s="182"/>
      <c r="J32" s="152"/>
      <c r="K32" s="148"/>
      <c r="L32" s="150"/>
      <c r="M32" s="152"/>
      <c r="N32" s="148"/>
      <c r="O32" s="152"/>
      <c r="P32" s="154"/>
      <c r="Q32" s="152"/>
      <c r="R32" s="154"/>
      <c r="S32" s="156"/>
      <c r="T32" s="158"/>
      <c r="U32" s="170"/>
      <c r="V32" s="156"/>
      <c r="W32" s="158"/>
      <c r="X32" s="170"/>
      <c r="Y32" s="156"/>
      <c r="Z32" s="173"/>
      <c r="AA32" s="173"/>
      <c r="AB32" s="173"/>
      <c r="AC32" s="173"/>
      <c r="AD32" s="194"/>
      <c r="AE32" s="117">
        <v>228045</v>
      </c>
      <c r="AF32" s="185"/>
      <c r="AG32" s="185"/>
      <c r="AH32" s="162"/>
      <c r="AI32" s="163"/>
      <c r="AJ32" s="163"/>
      <c r="AK32" s="163"/>
      <c r="AL32" s="164"/>
      <c r="AM32" s="166"/>
      <c r="AN32" s="166"/>
      <c r="AO32" s="168"/>
      <c r="AQ32" s="146"/>
      <c r="AR32" s="146"/>
      <c r="AU32" s="145"/>
    </row>
    <row r="33" spans="1:47" ht="18" customHeight="1">
      <c r="A33" s="175">
        <v>42797</v>
      </c>
      <c r="B33" s="159" t="s">
        <v>201</v>
      </c>
      <c r="C33" s="177"/>
      <c r="D33" s="177"/>
      <c r="E33" s="177"/>
      <c r="F33" s="178"/>
      <c r="G33" s="179"/>
      <c r="H33" s="181"/>
      <c r="I33" s="183">
        <v>0.39930555555555558</v>
      </c>
      <c r="J33" s="151"/>
      <c r="K33" s="147"/>
      <c r="L33" s="149"/>
      <c r="M33" s="151"/>
      <c r="N33" s="147"/>
      <c r="O33" s="151"/>
      <c r="P33" s="153"/>
      <c r="Q33" s="151"/>
      <c r="R33" s="153"/>
      <c r="S33" s="155"/>
      <c r="T33" s="157"/>
      <c r="U33" s="169"/>
      <c r="V33" s="155"/>
      <c r="W33" s="157"/>
      <c r="X33" s="169"/>
      <c r="Y33" s="171"/>
      <c r="Z33" s="172" t="s">
        <v>107</v>
      </c>
      <c r="AA33" s="174"/>
      <c r="AB33" s="174"/>
      <c r="AC33" s="174"/>
      <c r="AD33" s="193"/>
      <c r="AE33" s="12" t="s">
        <v>67</v>
      </c>
      <c r="AF33" s="184" t="s">
        <v>169</v>
      </c>
      <c r="AG33" s="184" t="s">
        <v>115</v>
      </c>
      <c r="AH33" s="159"/>
      <c r="AI33" s="160"/>
      <c r="AJ33" s="160"/>
      <c r="AK33" s="160"/>
      <c r="AL33" s="161"/>
      <c r="AM33" s="165">
        <v>29</v>
      </c>
      <c r="AN33" s="165">
        <v>315</v>
      </c>
      <c r="AO33" s="167">
        <v>10</v>
      </c>
      <c r="AQ33" s="146">
        <f>IF(G33="x", 1,0)</f>
        <v>0</v>
      </c>
      <c r="AR33" s="146">
        <f>IF(H33="x", 1,0)</f>
        <v>0</v>
      </c>
      <c r="AU33" s="145">
        <f>IF(A33="","",1)</f>
        <v>1</v>
      </c>
    </row>
    <row r="34" spans="1:47" ht="18" customHeight="1" thickBot="1">
      <c r="A34" s="203"/>
      <c r="B34" s="188" t="s">
        <v>202</v>
      </c>
      <c r="C34" s="189"/>
      <c r="D34" s="189"/>
      <c r="E34" s="189"/>
      <c r="F34" s="190"/>
      <c r="G34" s="180"/>
      <c r="H34" s="182"/>
      <c r="I34" s="182"/>
      <c r="J34" s="152"/>
      <c r="K34" s="148"/>
      <c r="L34" s="150"/>
      <c r="M34" s="152"/>
      <c r="N34" s="148"/>
      <c r="O34" s="152"/>
      <c r="P34" s="154"/>
      <c r="Q34" s="152"/>
      <c r="R34" s="154"/>
      <c r="S34" s="156"/>
      <c r="T34" s="158"/>
      <c r="U34" s="170"/>
      <c r="V34" s="156"/>
      <c r="W34" s="158"/>
      <c r="X34" s="170"/>
      <c r="Y34" s="156"/>
      <c r="Z34" s="173"/>
      <c r="AA34" s="173"/>
      <c r="AB34" s="173"/>
      <c r="AC34" s="173"/>
      <c r="AD34" s="194"/>
      <c r="AE34" s="117">
        <v>227887</v>
      </c>
      <c r="AF34" s="185"/>
      <c r="AG34" s="185"/>
      <c r="AH34" s="162"/>
      <c r="AI34" s="163"/>
      <c r="AJ34" s="163"/>
      <c r="AK34" s="163"/>
      <c r="AL34" s="164"/>
      <c r="AM34" s="166"/>
      <c r="AN34" s="166"/>
      <c r="AO34" s="168"/>
      <c r="AQ34" s="146"/>
      <c r="AR34" s="146"/>
      <c r="AU34" s="145"/>
    </row>
    <row r="35" spans="1:47" ht="18" customHeight="1">
      <c r="A35" s="175">
        <v>42797</v>
      </c>
      <c r="B35" s="159" t="s">
        <v>203</v>
      </c>
      <c r="C35" s="177"/>
      <c r="D35" s="177"/>
      <c r="E35" s="177"/>
      <c r="F35" s="178"/>
      <c r="G35" s="179" t="s">
        <v>106</v>
      </c>
      <c r="H35" s="181"/>
      <c r="I35" s="183">
        <v>0.75</v>
      </c>
      <c r="J35" s="151">
        <v>50</v>
      </c>
      <c r="K35" s="147">
        <v>70</v>
      </c>
      <c r="L35" s="149"/>
      <c r="M35" s="151"/>
      <c r="N35" s="147"/>
      <c r="O35" s="151"/>
      <c r="P35" s="153"/>
      <c r="Q35" s="151"/>
      <c r="R35" s="153"/>
      <c r="S35" s="155"/>
      <c r="T35" s="157"/>
      <c r="U35" s="169"/>
      <c r="V35" s="155"/>
      <c r="W35" s="157"/>
      <c r="X35" s="169"/>
      <c r="Y35" s="171" t="s">
        <v>106</v>
      </c>
      <c r="Z35" s="172"/>
      <c r="AA35" s="174"/>
      <c r="AB35" s="174"/>
      <c r="AC35" s="174"/>
      <c r="AD35" s="193"/>
      <c r="AE35" s="12"/>
      <c r="AF35" s="184"/>
      <c r="AG35" s="184" t="s">
        <v>115</v>
      </c>
      <c r="AH35" s="159"/>
      <c r="AI35" s="160"/>
      <c r="AJ35" s="160"/>
      <c r="AK35" s="160"/>
      <c r="AL35" s="161"/>
      <c r="AM35" s="165">
        <v>29</v>
      </c>
      <c r="AN35" s="165">
        <v>315</v>
      </c>
      <c r="AO35" s="167">
        <v>5</v>
      </c>
      <c r="AQ35" s="146">
        <f>IF(G35="x", 1,0)</f>
        <v>1</v>
      </c>
      <c r="AR35" s="146">
        <f>IF(H35="x", 1,0)</f>
        <v>0</v>
      </c>
      <c r="AU35" s="145">
        <f>IF(A35="","",1)</f>
        <v>1</v>
      </c>
    </row>
    <row r="36" spans="1:47" ht="18" customHeight="1" thickBot="1">
      <c r="A36" s="203"/>
      <c r="B36" s="188" t="s">
        <v>204</v>
      </c>
      <c r="C36" s="189"/>
      <c r="D36" s="189"/>
      <c r="E36" s="189"/>
      <c r="F36" s="190"/>
      <c r="G36" s="180"/>
      <c r="H36" s="182"/>
      <c r="I36" s="182"/>
      <c r="J36" s="152"/>
      <c r="K36" s="148"/>
      <c r="L36" s="150"/>
      <c r="M36" s="152"/>
      <c r="N36" s="148"/>
      <c r="O36" s="152"/>
      <c r="P36" s="154"/>
      <c r="Q36" s="152"/>
      <c r="R36" s="154"/>
      <c r="S36" s="156"/>
      <c r="T36" s="158"/>
      <c r="U36" s="170"/>
      <c r="V36" s="156"/>
      <c r="W36" s="158"/>
      <c r="X36" s="170"/>
      <c r="Y36" s="156"/>
      <c r="Z36" s="173"/>
      <c r="AA36" s="173"/>
      <c r="AB36" s="173"/>
      <c r="AC36" s="173"/>
      <c r="AD36" s="194"/>
      <c r="AE36" s="117"/>
      <c r="AF36" s="185"/>
      <c r="AG36" s="185"/>
      <c r="AH36" s="162"/>
      <c r="AI36" s="163"/>
      <c r="AJ36" s="163"/>
      <c r="AK36" s="163"/>
      <c r="AL36" s="164"/>
      <c r="AM36" s="166"/>
      <c r="AN36" s="166"/>
      <c r="AO36" s="168"/>
      <c r="AQ36" s="146"/>
      <c r="AR36" s="146"/>
      <c r="AU36" s="145"/>
    </row>
    <row r="37" spans="1:47" ht="18" customHeight="1">
      <c r="A37" s="175">
        <v>42798</v>
      </c>
      <c r="B37" s="159" t="s">
        <v>205</v>
      </c>
      <c r="C37" s="177"/>
      <c r="D37" s="177"/>
      <c r="E37" s="177"/>
      <c r="F37" s="178"/>
      <c r="G37" s="179"/>
      <c r="H37" s="181" t="s">
        <v>106</v>
      </c>
      <c r="I37" s="183">
        <v>0.32291666666666669</v>
      </c>
      <c r="J37" s="151"/>
      <c r="K37" s="147"/>
      <c r="L37" s="149"/>
      <c r="M37" s="151"/>
      <c r="N37" s="147"/>
      <c r="O37" s="151"/>
      <c r="P37" s="153"/>
      <c r="Q37" s="151"/>
      <c r="R37" s="153"/>
      <c r="S37" s="155"/>
      <c r="T37" s="157"/>
      <c r="U37" s="169"/>
      <c r="V37" s="155"/>
      <c r="W37" s="157"/>
      <c r="X37" s="169"/>
      <c r="Y37" s="171" t="s">
        <v>106</v>
      </c>
      <c r="Z37" s="172"/>
      <c r="AA37" s="174"/>
      <c r="AB37" s="174"/>
      <c r="AC37" s="174"/>
      <c r="AD37" s="193"/>
      <c r="AE37" s="12"/>
      <c r="AF37" s="184"/>
      <c r="AG37" s="184" t="s">
        <v>115</v>
      </c>
      <c r="AH37" s="159"/>
      <c r="AI37" s="160"/>
      <c r="AJ37" s="160"/>
      <c r="AK37" s="160"/>
      <c r="AL37" s="161"/>
      <c r="AM37" s="165">
        <v>29</v>
      </c>
      <c r="AN37" s="165">
        <v>315</v>
      </c>
      <c r="AO37" s="167">
        <v>5</v>
      </c>
      <c r="AQ37" s="146">
        <f>IF(G37="x", 1,0)</f>
        <v>0</v>
      </c>
      <c r="AR37" s="146">
        <f>IF(H37="x", 1,0)</f>
        <v>1</v>
      </c>
      <c r="AU37" s="145">
        <f>IF(A37="","",1)</f>
        <v>1</v>
      </c>
    </row>
    <row r="38" spans="1:47" ht="18" customHeight="1" thickBot="1">
      <c r="A38" s="203"/>
      <c r="B38" s="188" t="s">
        <v>206</v>
      </c>
      <c r="C38" s="189"/>
      <c r="D38" s="189"/>
      <c r="E38" s="189"/>
      <c r="F38" s="190"/>
      <c r="G38" s="180"/>
      <c r="H38" s="182"/>
      <c r="I38" s="182"/>
      <c r="J38" s="152"/>
      <c r="K38" s="148"/>
      <c r="L38" s="150"/>
      <c r="M38" s="152"/>
      <c r="N38" s="148"/>
      <c r="O38" s="152"/>
      <c r="P38" s="154"/>
      <c r="Q38" s="152"/>
      <c r="R38" s="154"/>
      <c r="S38" s="156"/>
      <c r="T38" s="158"/>
      <c r="U38" s="170"/>
      <c r="V38" s="156"/>
      <c r="W38" s="158"/>
      <c r="X38" s="170"/>
      <c r="Y38" s="156"/>
      <c r="Z38" s="173"/>
      <c r="AA38" s="173"/>
      <c r="AB38" s="173"/>
      <c r="AC38" s="173"/>
      <c r="AD38" s="194"/>
      <c r="AE38" s="117"/>
      <c r="AF38" s="185"/>
      <c r="AG38" s="185"/>
      <c r="AH38" s="162"/>
      <c r="AI38" s="163"/>
      <c r="AJ38" s="163"/>
      <c r="AK38" s="163"/>
      <c r="AL38" s="164"/>
      <c r="AM38" s="166"/>
      <c r="AN38" s="166"/>
      <c r="AO38" s="168"/>
      <c r="AQ38" s="146"/>
      <c r="AR38" s="146"/>
      <c r="AU38" s="145"/>
    </row>
    <row r="39" spans="1:47" ht="18" customHeight="1">
      <c r="A39" s="175">
        <v>42798</v>
      </c>
      <c r="B39" s="159" t="s">
        <v>207</v>
      </c>
      <c r="C39" s="177"/>
      <c r="D39" s="177"/>
      <c r="E39" s="177"/>
      <c r="F39" s="178"/>
      <c r="G39" s="179" t="s">
        <v>106</v>
      </c>
      <c r="H39" s="181"/>
      <c r="I39" s="183">
        <v>0.44791666666666669</v>
      </c>
      <c r="J39" s="151">
        <v>65</v>
      </c>
      <c r="K39" s="147">
        <v>18</v>
      </c>
      <c r="L39" s="149"/>
      <c r="M39" s="151"/>
      <c r="N39" s="147"/>
      <c r="O39" s="151"/>
      <c r="P39" s="153"/>
      <c r="Q39" s="151"/>
      <c r="R39" s="153"/>
      <c r="S39" s="155"/>
      <c r="T39" s="157"/>
      <c r="U39" s="169"/>
      <c r="V39" s="155"/>
      <c r="W39" s="157"/>
      <c r="X39" s="169"/>
      <c r="Y39" s="171" t="s">
        <v>106</v>
      </c>
      <c r="Z39" s="172"/>
      <c r="AA39" s="174"/>
      <c r="AB39" s="174"/>
      <c r="AC39" s="174"/>
      <c r="AD39" s="193"/>
      <c r="AE39" s="12"/>
      <c r="AF39" s="184"/>
      <c r="AG39" s="184" t="s">
        <v>115</v>
      </c>
      <c r="AH39" s="159"/>
      <c r="AI39" s="160"/>
      <c r="AJ39" s="160"/>
      <c r="AK39" s="160"/>
      <c r="AL39" s="161"/>
      <c r="AM39" s="165">
        <v>29</v>
      </c>
      <c r="AN39" s="165">
        <v>315</v>
      </c>
      <c r="AO39" s="167">
        <v>5</v>
      </c>
      <c r="AQ39" s="146">
        <f>IF(G39="x", 1,0)</f>
        <v>1</v>
      </c>
      <c r="AR39" s="146">
        <f>IF(H39="x", 1,0)</f>
        <v>0</v>
      </c>
      <c r="AU39" s="145">
        <f>IF(A39="","",1)</f>
        <v>1</v>
      </c>
    </row>
    <row r="40" spans="1:47" ht="18" customHeight="1" thickBot="1">
      <c r="A40" s="203"/>
      <c r="B40" s="188" t="s">
        <v>208</v>
      </c>
      <c r="C40" s="189"/>
      <c r="D40" s="189"/>
      <c r="E40" s="189"/>
      <c r="F40" s="190"/>
      <c r="G40" s="180"/>
      <c r="H40" s="182"/>
      <c r="I40" s="182"/>
      <c r="J40" s="152"/>
      <c r="K40" s="148"/>
      <c r="L40" s="150"/>
      <c r="M40" s="152"/>
      <c r="N40" s="148"/>
      <c r="O40" s="152"/>
      <c r="P40" s="154"/>
      <c r="Q40" s="152"/>
      <c r="R40" s="154"/>
      <c r="S40" s="156"/>
      <c r="T40" s="158"/>
      <c r="U40" s="170"/>
      <c r="V40" s="156"/>
      <c r="W40" s="158"/>
      <c r="X40" s="170"/>
      <c r="Y40" s="156"/>
      <c r="Z40" s="173"/>
      <c r="AA40" s="173"/>
      <c r="AB40" s="173"/>
      <c r="AC40" s="173"/>
      <c r="AD40" s="194"/>
      <c r="AE40" s="117"/>
      <c r="AF40" s="185"/>
      <c r="AG40" s="185"/>
      <c r="AH40" s="162"/>
      <c r="AI40" s="163"/>
      <c r="AJ40" s="163"/>
      <c r="AK40" s="163"/>
      <c r="AL40" s="164"/>
      <c r="AM40" s="166"/>
      <c r="AN40" s="166"/>
      <c r="AO40" s="168"/>
      <c r="AQ40" s="146"/>
      <c r="AR40" s="146"/>
      <c r="AU40" s="145"/>
    </row>
    <row r="41" spans="1:47" ht="18" customHeight="1" thickBot="1">
      <c r="A41" s="175">
        <v>42798</v>
      </c>
      <c r="B41" s="188" t="s">
        <v>205</v>
      </c>
      <c r="C41" s="189"/>
      <c r="D41" s="189"/>
      <c r="E41" s="189"/>
      <c r="F41" s="190"/>
      <c r="G41" s="179"/>
      <c r="H41" s="181"/>
      <c r="I41" s="183">
        <v>0.58333333333333337</v>
      </c>
      <c r="J41" s="151"/>
      <c r="K41" s="147"/>
      <c r="L41" s="149"/>
      <c r="M41" s="151"/>
      <c r="N41" s="147"/>
      <c r="O41" s="151"/>
      <c r="P41" s="153"/>
      <c r="Q41" s="151"/>
      <c r="R41" s="153"/>
      <c r="S41" s="155"/>
      <c r="T41" s="157"/>
      <c r="U41" s="169"/>
      <c r="V41" s="155"/>
      <c r="W41" s="157"/>
      <c r="X41" s="169"/>
      <c r="Y41" s="171"/>
      <c r="Z41" s="172" t="s">
        <v>107</v>
      </c>
      <c r="AA41" s="174"/>
      <c r="AB41" s="174"/>
      <c r="AC41" s="174"/>
      <c r="AD41" s="193"/>
      <c r="AE41" s="12" t="s">
        <v>67</v>
      </c>
      <c r="AF41" s="184" t="s">
        <v>169</v>
      </c>
      <c r="AG41" s="184" t="s">
        <v>115</v>
      </c>
      <c r="AH41" s="159"/>
      <c r="AI41" s="160"/>
      <c r="AJ41" s="160"/>
      <c r="AK41" s="160"/>
      <c r="AL41" s="161"/>
      <c r="AM41" s="165">
        <v>29</v>
      </c>
      <c r="AN41" s="165">
        <v>315</v>
      </c>
      <c r="AO41" s="167">
        <v>5</v>
      </c>
      <c r="AQ41" s="146">
        <f>IF(G41="x", 1,0)</f>
        <v>0</v>
      </c>
      <c r="AR41" s="146">
        <f>IF(H41="x", 1,0)</f>
        <v>0</v>
      </c>
      <c r="AU41" s="145">
        <f>IF(A41="","",1)</f>
        <v>1</v>
      </c>
    </row>
    <row r="42" spans="1:47" ht="18" customHeight="1" thickBot="1">
      <c r="A42" s="203"/>
      <c r="B42" s="188" t="s">
        <v>209</v>
      </c>
      <c r="C42" s="189"/>
      <c r="D42" s="189"/>
      <c r="E42" s="189"/>
      <c r="F42" s="190"/>
      <c r="G42" s="180"/>
      <c r="H42" s="182"/>
      <c r="I42" s="182"/>
      <c r="J42" s="152"/>
      <c r="K42" s="148"/>
      <c r="L42" s="150"/>
      <c r="M42" s="152"/>
      <c r="N42" s="148"/>
      <c r="O42" s="152"/>
      <c r="P42" s="154"/>
      <c r="Q42" s="152"/>
      <c r="R42" s="154"/>
      <c r="S42" s="156"/>
      <c r="T42" s="158"/>
      <c r="U42" s="170"/>
      <c r="V42" s="156"/>
      <c r="W42" s="158"/>
      <c r="X42" s="170"/>
      <c r="Y42" s="156"/>
      <c r="Z42" s="173"/>
      <c r="AA42" s="173"/>
      <c r="AB42" s="173"/>
      <c r="AC42" s="173"/>
      <c r="AD42" s="194"/>
      <c r="AE42" s="121">
        <v>233766</v>
      </c>
      <c r="AF42" s="185"/>
      <c r="AG42" s="185"/>
      <c r="AH42" s="162"/>
      <c r="AI42" s="163"/>
      <c r="AJ42" s="163"/>
      <c r="AK42" s="163"/>
      <c r="AL42" s="164"/>
      <c r="AM42" s="166"/>
      <c r="AN42" s="166"/>
      <c r="AO42" s="168"/>
      <c r="AQ42" s="146"/>
      <c r="AR42" s="146"/>
      <c r="AU42" s="145"/>
    </row>
    <row r="43" spans="1:47" ht="18" customHeight="1">
      <c r="A43" s="175">
        <v>42830</v>
      </c>
      <c r="B43" s="159" t="s">
        <v>205</v>
      </c>
      <c r="C43" s="177"/>
      <c r="D43" s="177"/>
      <c r="E43" s="177"/>
      <c r="F43" s="178"/>
      <c r="G43" s="179"/>
      <c r="H43" s="181" t="s">
        <v>106</v>
      </c>
      <c r="I43" s="183">
        <v>0.43402777777777773</v>
      </c>
      <c r="J43" s="151"/>
      <c r="K43" s="147"/>
      <c r="L43" s="149"/>
      <c r="M43" s="151"/>
      <c r="N43" s="147"/>
      <c r="O43" s="151"/>
      <c r="P43" s="153"/>
      <c r="Q43" s="151"/>
      <c r="R43" s="153"/>
      <c r="S43" s="155"/>
      <c r="T43" s="157"/>
      <c r="U43" s="169"/>
      <c r="V43" s="155"/>
      <c r="W43" s="157"/>
      <c r="X43" s="169"/>
      <c r="Y43" s="171" t="s">
        <v>106</v>
      </c>
      <c r="Z43" s="172"/>
      <c r="AA43" s="174"/>
      <c r="AB43" s="174"/>
      <c r="AC43" s="174"/>
      <c r="AD43" s="193"/>
      <c r="AE43" s="12"/>
      <c r="AF43" s="184"/>
      <c r="AG43" s="184" t="s">
        <v>115</v>
      </c>
      <c r="AH43" s="159"/>
      <c r="AI43" s="160"/>
      <c r="AJ43" s="160"/>
      <c r="AK43" s="160"/>
      <c r="AL43" s="161"/>
      <c r="AM43" s="165">
        <v>28</v>
      </c>
      <c r="AN43" s="165">
        <v>315</v>
      </c>
      <c r="AO43" s="167">
        <v>5</v>
      </c>
      <c r="AQ43" s="146">
        <f>IF(G43="x", 1,0)</f>
        <v>0</v>
      </c>
      <c r="AR43" s="146">
        <f>IF(H43="x", 1,0)</f>
        <v>1</v>
      </c>
      <c r="AU43" s="145">
        <f>IF(A43="","",1)</f>
        <v>1</v>
      </c>
    </row>
    <row r="44" spans="1:47" ht="18" customHeight="1" thickBot="1">
      <c r="A44" s="203"/>
      <c r="B44" s="188" t="s">
        <v>210</v>
      </c>
      <c r="C44" s="189"/>
      <c r="D44" s="189"/>
      <c r="E44" s="189"/>
      <c r="F44" s="190"/>
      <c r="G44" s="180"/>
      <c r="H44" s="182"/>
      <c r="I44" s="182"/>
      <c r="J44" s="152"/>
      <c r="K44" s="148"/>
      <c r="L44" s="150"/>
      <c r="M44" s="152"/>
      <c r="N44" s="148"/>
      <c r="O44" s="152"/>
      <c r="P44" s="154"/>
      <c r="Q44" s="152"/>
      <c r="R44" s="154"/>
      <c r="S44" s="156"/>
      <c r="T44" s="158"/>
      <c r="U44" s="170"/>
      <c r="V44" s="156"/>
      <c r="W44" s="158"/>
      <c r="X44" s="170"/>
      <c r="Y44" s="156"/>
      <c r="Z44" s="173"/>
      <c r="AA44" s="173"/>
      <c r="AB44" s="173"/>
      <c r="AC44" s="173"/>
      <c r="AD44" s="194"/>
      <c r="AE44" s="121"/>
      <c r="AF44" s="185"/>
      <c r="AG44" s="185"/>
      <c r="AH44" s="162"/>
      <c r="AI44" s="163"/>
      <c r="AJ44" s="163"/>
      <c r="AK44" s="163"/>
      <c r="AL44" s="164"/>
      <c r="AM44" s="166"/>
      <c r="AN44" s="166"/>
      <c r="AO44" s="168"/>
      <c r="AQ44" s="146"/>
      <c r="AR44" s="146"/>
      <c r="AU44" s="145"/>
    </row>
    <row r="45" spans="1:47" ht="18" customHeight="1">
      <c r="A45" s="175">
        <v>42830</v>
      </c>
      <c r="B45" s="159" t="s">
        <v>211</v>
      </c>
      <c r="C45" s="177"/>
      <c r="D45" s="177"/>
      <c r="E45" s="177"/>
      <c r="F45" s="178"/>
      <c r="G45" s="179" t="s">
        <v>106</v>
      </c>
      <c r="H45" s="181"/>
      <c r="I45" s="183">
        <v>0.51736111111111105</v>
      </c>
      <c r="J45" s="151">
        <v>65</v>
      </c>
      <c r="K45" s="147">
        <v>40</v>
      </c>
      <c r="L45" s="149"/>
      <c r="M45" s="151"/>
      <c r="N45" s="147"/>
      <c r="O45" s="151"/>
      <c r="P45" s="153"/>
      <c r="Q45" s="151"/>
      <c r="R45" s="153"/>
      <c r="S45" s="155"/>
      <c r="T45" s="157"/>
      <c r="U45" s="169"/>
      <c r="V45" s="155"/>
      <c r="W45" s="157"/>
      <c r="X45" s="169"/>
      <c r="Y45" s="171" t="s">
        <v>106</v>
      </c>
      <c r="Z45" s="172"/>
      <c r="AA45" s="174"/>
      <c r="AB45" s="174"/>
      <c r="AC45" s="174"/>
      <c r="AD45" s="193"/>
      <c r="AE45" s="12"/>
      <c r="AF45" s="184"/>
      <c r="AG45" s="184" t="s">
        <v>115</v>
      </c>
      <c r="AH45" s="159"/>
      <c r="AI45" s="160"/>
      <c r="AJ45" s="160"/>
      <c r="AK45" s="160"/>
      <c r="AL45" s="161"/>
      <c r="AM45" s="165">
        <v>28</v>
      </c>
      <c r="AN45" s="165">
        <v>315</v>
      </c>
      <c r="AO45" s="167">
        <v>5</v>
      </c>
      <c r="AQ45" s="146">
        <f>IF(G45="x", 1,0)</f>
        <v>1</v>
      </c>
      <c r="AR45" s="146">
        <f>IF(H45="x", 1,0)</f>
        <v>0</v>
      </c>
      <c r="AU45" s="145">
        <f>IF(A45="","",1)</f>
        <v>1</v>
      </c>
    </row>
    <row r="46" spans="1:47" ht="18" customHeight="1" thickBot="1">
      <c r="A46" s="203"/>
      <c r="B46" s="188" t="s">
        <v>209</v>
      </c>
      <c r="C46" s="189"/>
      <c r="D46" s="189"/>
      <c r="E46" s="189"/>
      <c r="F46" s="190"/>
      <c r="G46" s="180"/>
      <c r="H46" s="182"/>
      <c r="I46" s="182"/>
      <c r="J46" s="152"/>
      <c r="K46" s="148"/>
      <c r="L46" s="150"/>
      <c r="M46" s="152"/>
      <c r="N46" s="148"/>
      <c r="O46" s="152"/>
      <c r="P46" s="154"/>
      <c r="Q46" s="152"/>
      <c r="R46" s="154"/>
      <c r="S46" s="156"/>
      <c r="T46" s="158"/>
      <c r="U46" s="170"/>
      <c r="V46" s="156"/>
      <c r="W46" s="158"/>
      <c r="X46" s="170"/>
      <c r="Y46" s="156"/>
      <c r="Z46" s="173"/>
      <c r="AA46" s="173"/>
      <c r="AB46" s="173"/>
      <c r="AC46" s="173"/>
      <c r="AD46" s="194"/>
      <c r="AE46" s="117"/>
      <c r="AF46" s="185"/>
      <c r="AG46" s="185"/>
      <c r="AH46" s="162"/>
      <c r="AI46" s="163"/>
      <c r="AJ46" s="163"/>
      <c r="AK46" s="163"/>
      <c r="AL46" s="164"/>
      <c r="AM46" s="166"/>
      <c r="AN46" s="166"/>
      <c r="AO46" s="168"/>
      <c r="AQ46" s="146"/>
      <c r="AR46" s="146"/>
      <c r="AU46" s="145"/>
    </row>
    <row r="47" spans="1:47" ht="18" customHeight="1">
      <c r="A47" s="175">
        <v>42800</v>
      </c>
      <c r="B47" s="159" t="s">
        <v>212</v>
      </c>
      <c r="C47" s="177"/>
      <c r="D47" s="177"/>
      <c r="E47" s="177"/>
      <c r="F47" s="178"/>
      <c r="G47" s="179" t="s">
        <v>106</v>
      </c>
      <c r="H47" s="181"/>
      <c r="I47" s="183">
        <v>0.56597222222222221</v>
      </c>
      <c r="J47" s="151"/>
      <c r="K47" s="147"/>
      <c r="L47" s="149">
        <v>4</v>
      </c>
      <c r="M47" s="151">
        <v>2</v>
      </c>
      <c r="N47" s="147">
        <v>51</v>
      </c>
      <c r="O47" s="151"/>
      <c r="P47" s="153"/>
      <c r="Q47" s="151"/>
      <c r="R47" s="153"/>
      <c r="S47" s="155"/>
      <c r="T47" s="157"/>
      <c r="U47" s="169"/>
      <c r="V47" s="155" t="s">
        <v>193</v>
      </c>
      <c r="W47" s="157"/>
      <c r="X47" s="169">
        <v>0.2</v>
      </c>
      <c r="Y47" s="171"/>
      <c r="Z47" s="172" t="s">
        <v>107</v>
      </c>
      <c r="AA47" s="174"/>
      <c r="AB47" s="174"/>
      <c r="AC47" s="174"/>
      <c r="AD47" s="193"/>
      <c r="AE47" s="12" t="s">
        <v>67</v>
      </c>
      <c r="AF47" s="184" t="s">
        <v>166</v>
      </c>
      <c r="AG47" s="184" t="s">
        <v>115</v>
      </c>
      <c r="AH47" s="159"/>
      <c r="AI47" s="160"/>
      <c r="AJ47" s="160"/>
      <c r="AK47" s="160"/>
      <c r="AL47" s="161"/>
      <c r="AM47" s="165">
        <v>28</v>
      </c>
      <c r="AN47" s="165">
        <v>315</v>
      </c>
      <c r="AO47" s="167">
        <v>30</v>
      </c>
      <c r="AQ47" s="146">
        <f>IF(G47="x", 1,0)</f>
        <v>1</v>
      </c>
      <c r="AR47" s="146">
        <f>IF(H47="x", 1,0)</f>
        <v>0</v>
      </c>
      <c r="AU47" s="145">
        <f>IF(A47="","",1)</f>
        <v>1</v>
      </c>
    </row>
    <row r="48" spans="1:47" ht="18" customHeight="1" thickBot="1">
      <c r="A48" s="203"/>
      <c r="B48" s="188" t="s">
        <v>210</v>
      </c>
      <c r="C48" s="189"/>
      <c r="D48" s="189"/>
      <c r="E48" s="189"/>
      <c r="F48" s="190"/>
      <c r="G48" s="180"/>
      <c r="H48" s="182"/>
      <c r="I48" s="182"/>
      <c r="J48" s="152"/>
      <c r="K48" s="148"/>
      <c r="L48" s="150"/>
      <c r="M48" s="152"/>
      <c r="N48" s="148"/>
      <c r="O48" s="152"/>
      <c r="P48" s="154"/>
      <c r="Q48" s="152"/>
      <c r="R48" s="154"/>
      <c r="S48" s="156"/>
      <c r="T48" s="158"/>
      <c r="U48" s="170"/>
      <c r="V48" s="156"/>
      <c r="W48" s="158"/>
      <c r="X48" s="170"/>
      <c r="Y48" s="156"/>
      <c r="Z48" s="173"/>
      <c r="AA48" s="173"/>
      <c r="AB48" s="173"/>
      <c r="AC48" s="173"/>
      <c r="AD48" s="194"/>
      <c r="AE48" s="117">
        <v>233766</v>
      </c>
      <c r="AF48" s="185"/>
      <c r="AG48" s="185"/>
      <c r="AH48" s="162"/>
      <c r="AI48" s="163"/>
      <c r="AJ48" s="163"/>
      <c r="AK48" s="163"/>
      <c r="AL48" s="164"/>
      <c r="AM48" s="166"/>
      <c r="AN48" s="166"/>
      <c r="AO48" s="168"/>
      <c r="AQ48" s="146"/>
      <c r="AR48" s="146"/>
      <c r="AU48" s="145"/>
    </row>
    <row r="49" spans="1:47" ht="18" customHeight="1">
      <c r="A49" s="175">
        <v>42801</v>
      </c>
      <c r="B49" s="159" t="s">
        <v>213</v>
      </c>
      <c r="C49" s="177"/>
      <c r="D49" s="177"/>
      <c r="E49" s="177"/>
      <c r="F49" s="178"/>
      <c r="G49" s="179"/>
      <c r="H49" s="181"/>
      <c r="I49" s="183">
        <v>0.51736111111111105</v>
      </c>
      <c r="J49" s="151"/>
      <c r="K49" s="147"/>
      <c r="L49" s="149"/>
      <c r="M49" s="151"/>
      <c r="N49" s="147"/>
      <c r="O49" s="151"/>
      <c r="P49" s="153"/>
      <c r="Q49" s="151"/>
      <c r="R49" s="153"/>
      <c r="S49" s="155"/>
      <c r="T49" s="157"/>
      <c r="U49" s="169"/>
      <c r="V49" s="155"/>
      <c r="W49" s="157"/>
      <c r="X49" s="169"/>
      <c r="Y49" s="171"/>
      <c r="Z49" s="172" t="s">
        <v>107</v>
      </c>
      <c r="AA49" s="174"/>
      <c r="AB49" s="174"/>
      <c r="AC49" s="174"/>
      <c r="AD49" s="193"/>
      <c r="AE49" s="12" t="s">
        <v>67</v>
      </c>
      <c r="AF49" s="184" t="s">
        <v>169</v>
      </c>
      <c r="AG49" s="184" t="s">
        <v>115</v>
      </c>
      <c r="AH49" s="159"/>
      <c r="AI49" s="160"/>
      <c r="AJ49" s="160"/>
      <c r="AK49" s="160"/>
      <c r="AL49" s="161"/>
      <c r="AM49" s="165">
        <v>28</v>
      </c>
      <c r="AN49" s="165">
        <v>0</v>
      </c>
      <c r="AO49" s="167">
        <v>20</v>
      </c>
      <c r="AQ49" s="146">
        <f>IF(G49="x", 1,0)</f>
        <v>0</v>
      </c>
      <c r="AR49" s="146">
        <f>IF(H49="x", 1,0)</f>
        <v>0</v>
      </c>
      <c r="AU49" s="145">
        <f>IF(A49="","",1)</f>
        <v>1</v>
      </c>
    </row>
    <row r="50" spans="1:47" ht="18" customHeight="1" thickBot="1">
      <c r="A50" s="203"/>
      <c r="B50" s="188" t="s">
        <v>214</v>
      </c>
      <c r="C50" s="189"/>
      <c r="D50" s="189"/>
      <c r="E50" s="189"/>
      <c r="F50" s="190"/>
      <c r="G50" s="180"/>
      <c r="H50" s="182"/>
      <c r="I50" s="182"/>
      <c r="J50" s="152"/>
      <c r="K50" s="148"/>
      <c r="L50" s="150"/>
      <c r="M50" s="152"/>
      <c r="N50" s="148"/>
      <c r="O50" s="152"/>
      <c r="P50" s="154"/>
      <c r="Q50" s="152"/>
      <c r="R50" s="154"/>
      <c r="S50" s="156"/>
      <c r="T50" s="158"/>
      <c r="U50" s="170"/>
      <c r="V50" s="156"/>
      <c r="W50" s="158"/>
      <c r="X50" s="170"/>
      <c r="Y50" s="156"/>
      <c r="Z50" s="173"/>
      <c r="AA50" s="173"/>
      <c r="AB50" s="173"/>
      <c r="AC50" s="173"/>
      <c r="AD50" s="194"/>
      <c r="AE50" s="117">
        <v>247496</v>
      </c>
      <c r="AF50" s="185"/>
      <c r="AG50" s="185"/>
      <c r="AH50" s="162"/>
      <c r="AI50" s="163"/>
      <c r="AJ50" s="163"/>
      <c r="AK50" s="163"/>
      <c r="AL50" s="164"/>
      <c r="AM50" s="166"/>
      <c r="AN50" s="166"/>
      <c r="AO50" s="168"/>
      <c r="AQ50" s="146"/>
      <c r="AR50" s="146"/>
      <c r="AU50" s="145"/>
    </row>
    <row r="51" spans="1:47" ht="18" customHeight="1">
      <c r="A51" s="175">
        <v>42801</v>
      </c>
      <c r="B51" s="159" t="s">
        <v>215</v>
      </c>
      <c r="C51" s="177"/>
      <c r="D51" s="177"/>
      <c r="E51" s="177"/>
      <c r="F51" s="178"/>
      <c r="G51" s="179"/>
      <c r="H51" s="181"/>
      <c r="I51" s="183">
        <v>0.60069444444444442</v>
      </c>
      <c r="J51" s="151"/>
      <c r="K51" s="147"/>
      <c r="L51" s="149"/>
      <c r="M51" s="151"/>
      <c r="N51" s="147"/>
      <c r="O51" s="151"/>
      <c r="P51" s="153"/>
      <c r="Q51" s="151"/>
      <c r="R51" s="153"/>
      <c r="S51" s="155"/>
      <c r="T51" s="157"/>
      <c r="U51" s="169"/>
      <c r="V51" s="155"/>
      <c r="W51" s="157"/>
      <c r="X51" s="169"/>
      <c r="Y51" s="171"/>
      <c r="Z51" s="172" t="s">
        <v>107</v>
      </c>
      <c r="AA51" s="174"/>
      <c r="AB51" s="174"/>
      <c r="AC51" s="174"/>
      <c r="AD51" s="193"/>
      <c r="AE51" s="12" t="s">
        <v>67</v>
      </c>
      <c r="AF51" s="184" t="s">
        <v>169</v>
      </c>
      <c r="AG51" s="184" t="s">
        <v>115</v>
      </c>
      <c r="AH51" s="159"/>
      <c r="AI51" s="160"/>
      <c r="AJ51" s="160"/>
      <c r="AK51" s="160"/>
      <c r="AL51" s="161"/>
      <c r="AM51" s="165">
        <v>28</v>
      </c>
      <c r="AN51" s="165">
        <v>0</v>
      </c>
      <c r="AO51" s="167">
        <v>20</v>
      </c>
      <c r="AQ51" s="146">
        <f>IF(G51="x", 1,0)</f>
        <v>0</v>
      </c>
      <c r="AR51" s="146">
        <f>IF(H51="x", 1,0)</f>
        <v>0</v>
      </c>
      <c r="AU51" s="145">
        <f>IF(A51="","",1)</f>
        <v>1</v>
      </c>
    </row>
    <row r="52" spans="1:47" ht="18" customHeight="1" thickBot="1">
      <c r="A52" s="203"/>
      <c r="B52" s="188" t="s">
        <v>216</v>
      </c>
      <c r="C52" s="189"/>
      <c r="D52" s="189"/>
      <c r="E52" s="189"/>
      <c r="F52" s="190"/>
      <c r="G52" s="180"/>
      <c r="H52" s="182"/>
      <c r="I52" s="182"/>
      <c r="J52" s="152"/>
      <c r="K52" s="148"/>
      <c r="L52" s="150"/>
      <c r="M52" s="152"/>
      <c r="N52" s="148"/>
      <c r="O52" s="152"/>
      <c r="P52" s="154"/>
      <c r="Q52" s="152"/>
      <c r="R52" s="154"/>
      <c r="S52" s="156"/>
      <c r="T52" s="158"/>
      <c r="U52" s="170"/>
      <c r="V52" s="156"/>
      <c r="W52" s="158"/>
      <c r="X52" s="170"/>
      <c r="Y52" s="156"/>
      <c r="Z52" s="173"/>
      <c r="AA52" s="173"/>
      <c r="AB52" s="173"/>
      <c r="AC52" s="173"/>
      <c r="AD52" s="194"/>
      <c r="AE52" s="117">
        <v>247498</v>
      </c>
      <c r="AF52" s="185"/>
      <c r="AG52" s="185"/>
      <c r="AH52" s="162"/>
      <c r="AI52" s="163"/>
      <c r="AJ52" s="163"/>
      <c r="AK52" s="163"/>
      <c r="AL52" s="164"/>
      <c r="AM52" s="166"/>
      <c r="AN52" s="166"/>
      <c r="AO52" s="168"/>
      <c r="AQ52" s="146"/>
      <c r="AR52" s="146"/>
      <c r="AU52" s="145"/>
    </row>
    <row r="53" spans="1:47" ht="18" customHeight="1">
      <c r="A53" s="175">
        <v>42802</v>
      </c>
      <c r="B53" s="159" t="s">
        <v>217</v>
      </c>
      <c r="C53" s="177"/>
      <c r="D53" s="177"/>
      <c r="E53" s="177"/>
      <c r="F53" s="178"/>
      <c r="G53" s="179"/>
      <c r="H53" s="181" t="s">
        <v>106</v>
      </c>
      <c r="I53" s="183">
        <v>0.26041666666666669</v>
      </c>
      <c r="J53" s="151"/>
      <c r="K53" s="147"/>
      <c r="L53" s="149"/>
      <c r="M53" s="151"/>
      <c r="N53" s="147"/>
      <c r="O53" s="151"/>
      <c r="P53" s="153"/>
      <c r="Q53" s="151"/>
      <c r="R53" s="153"/>
      <c r="S53" s="155"/>
      <c r="T53" s="157"/>
      <c r="U53" s="169"/>
      <c r="V53" s="155"/>
      <c r="W53" s="157"/>
      <c r="X53" s="169"/>
      <c r="Y53" s="171"/>
      <c r="Z53" s="172" t="s">
        <v>107</v>
      </c>
      <c r="AA53" s="174"/>
      <c r="AB53" s="174"/>
      <c r="AC53" s="174"/>
      <c r="AD53" s="193"/>
      <c r="AE53" s="12" t="s">
        <v>67</v>
      </c>
      <c r="AF53" s="184" t="s">
        <v>166</v>
      </c>
      <c r="AG53" s="184" t="s">
        <v>115</v>
      </c>
      <c r="AH53" s="159"/>
      <c r="AI53" s="160"/>
      <c r="AJ53" s="160"/>
      <c r="AK53" s="160"/>
      <c r="AL53" s="161"/>
      <c r="AM53" s="165">
        <v>28</v>
      </c>
      <c r="AN53" s="165">
        <v>315</v>
      </c>
      <c r="AO53" s="167">
        <v>5</v>
      </c>
      <c r="AQ53" s="146">
        <f>IF(G53="x", 1,0)</f>
        <v>0</v>
      </c>
      <c r="AR53" s="146">
        <f>IF(H53="x", 1,0)</f>
        <v>1</v>
      </c>
      <c r="AU53" s="145">
        <f>IF(A53="","",1)</f>
        <v>1</v>
      </c>
    </row>
    <row r="54" spans="1:47" ht="18" customHeight="1" thickBot="1">
      <c r="A54" s="203"/>
      <c r="B54" s="188" t="s">
        <v>218</v>
      </c>
      <c r="C54" s="189"/>
      <c r="D54" s="189"/>
      <c r="E54" s="189"/>
      <c r="F54" s="190"/>
      <c r="G54" s="180"/>
      <c r="H54" s="182"/>
      <c r="I54" s="182"/>
      <c r="J54" s="152"/>
      <c r="K54" s="148"/>
      <c r="L54" s="150"/>
      <c r="M54" s="152"/>
      <c r="N54" s="148"/>
      <c r="O54" s="152"/>
      <c r="P54" s="154"/>
      <c r="Q54" s="152"/>
      <c r="R54" s="154"/>
      <c r="S54" s="156"/>
      <c r="T54" s="158"/>
      <c r="U54" s="170"/>
      <c r="V54" s="156"/>
      <c r="W54" s="158"/>
      <c r="X54" s="170"/>
      <c r="Y54" s="156"/>
      <c r="Z54" s="173"/>
      <c r="AA54" s="173"/>
      <c r="AB54" s="173"/>
      <c r="AC54" s="173"/>
      <c r="AD54" s="194"/>
      <c r="AE54" s="117">
        <v>230479</v>
      </c>
      <c r="AF54" s="185"/>
      <c r="AG54" s="185"/>
      <c r="AH54" s="162"/>
      <c r="AI54" s="163"/>
      <c r="AJ54" s="163"/>
      <c r="AK54" s="163"/>
      <c r="AL54" s="164"/>
      <c r="AM54" s="166"/>
      <c r="AN54" s="166"/>
      <c r="AO54" s="168"/>
      <c r="AQ54" s="146"/>
      <c r="AR54" s="146"/>
      <c r="AU54" s="145"/>
    </row>
    <row r="55" spans="1:47" ht="18" customHeight="1">
      <c r="A55" s="175">
        <v>42802</v>
      </c>
      <c r="B55" s="159" t="s">
        <v>219</v>
      </c>
      <c r="C55" s="177"/>
      <c r="D55" s="177"/>
      <c r="E55" s="177"/>
      <c r="F55" s="178"/>
      <c r="G55" s="179"/>
      <c r="H55" s="181"/>
      <c r="I55" s="183">
        <v>0.36805555555555558</v>
      </c>
      <c r="J55" s="151"/>
      <c r="K55" s="147"/>
      <c r="L55" s="149"/>
      <c r="M55" s="151"/>
      <c r="N55" s="147"/>
      <c r="O55" s="151"/>
      <c r="P55" s="153"/>
      <c r="Q55" s="151"/>
      <c r="R55" s="153"/>
      <c r="S55" s="155"/>
      <c r="T55" s="157"/>
      <c r="U55" s="169"/>
      <c r="V55" s="155"/>
      <c r="W55" s="157"/>
      <c r="X55" s="169"/>
      <c r="Y55" s="171"/>
      <c r="Z55" s="172" t="s">
        <v>108</v>
      </c>
      <c r="AA55" s="174"/>
      <c r="AB55" s="174"/>
      <c r="AC55" s="174"/>
      <c r="AD55" s="193"/>
      <c r="AE55" s="12" t="s">
        <v>67</v>
      </c>
      <c r="AF55" s="184" t="s">
        <v>169</v>
      </c>
      <c r="AG55" s="184" t="s">
        <v>115</v>
      </c>
      <c r="AH55" s="159"/>
      <c r="AI55" s="160"/>
      <c r="AJ55" s="160"/>
      <c r="AK55" s="160"/>
      <c r="AL55" s="161"/>
      <c r="AM55" s="165">
        <v>28</v>
      </c>
      <c r="AN55" s="165">
        <v>315</v>
      </c>
      <c r="AO55" s="167">
        <v>3</v>
      </c>
      <c r="AQ55" s="146">
        <f>IF(G55="x", 1,0)</f>
        <v>0</v>
      </c>
      <c r="AR55" s="146">
        <f>IF(H55="x", 1,0)</f>
        <v>0</v>
      </c>
      <c r="AU55" s="145">
        <f>IF(A55="","",1)</f>
        <v>1</v>
      </c>
    </row>
    <row r="56" spans="1:47" ht="18" customHeight="1" thickBot="1">
      <c r="A56" s="203"/>
      <c r="B56" s="188" t="s">
        <v>220</v>
      </c>
      <c r="C56" s="189"/>
      <c r="D56" s="189"/>
      <c r="E56" s="189"/>
      <c r="F56" s="190"/>
      <c r="G56" s="180"/>
      <c r="H56" s="182"/>
      <c r="I56" s="182"/>
      <c r="J56" s="152"/>
      <c r="K56" s="148"/>
      <c r="L56" s="150"/>
      <c r="M56" s="152"/>
      <c r="N56" s="148"/>
      <c r="O56" s="152"/>
      <c r="P56" s="154"/>
      <c r="Q56" s="152"/>
      <c r="R56" s="154"/>
      <c r="S56" s="156"/>
      <c r="T56" s="158"/>
      <c r="U56" s="170"/>
      <c r="V56" s="156"/>
      <c r="W56" s="158"/>
      <c r="X56" s="170"/>
      <c r="Y56" s="156"/>
      <c r="Z56" s="173"/>
      <c r="AA56" s="173"/>
      <c r="AB56" s="173"/>
      <c r="AC56" s="173"/>
      <c r="AD56" s="194"/>
      <c r="AE56" s="117">
        <v>247530</v>
      </c>
      <c r="AF56" s="185"/>
      <c r="AG56" s="185"/>
      <c r="AH56" s="162"/>
      <c r="AI56" s="163"/>
      <c r="AJ56" s="163"/>
      <c r="AK56" s="163"/>
      <c r="AL56" s="164"/>
      <c r="AM56" s="166"/>
      <c r="AN56" s="166"/>
      <c r="AO56" s="168"/>
      <c r="AQ56" s="146"/>
      <c r="AR56" s="146"/>
      <c r="AU56" s="145"/>
    </row>
    <row r="57" spans="1:47" ht="18" customHeight="1">
      <c r="A57" s="175">
        <v>42802</v>
      </c>
      <c r="B57" s="159" t="s">
        <v>221</v>
      </c>
      <c r="C57" s="177"/>
      <c r="D57" s="177"/>
      <c r="E57" s="177"/>
      <c r="F57" s="178"/>
      <c r="G57" s="179"/>
      <c r="H57" s="181"/>
      <c r="I57" s="183">
        <v>0.52083333333333337</v>
      </c>
      <c r="J57" s="151"/>
      <c r="K57" s="147"/>
      <c r="L57" s="149"/>
      <c r="M57" s="151"/>
      <c r="N57" s="147"/>
      <c r="O57" s="151"/>
      <c r="P57" s="153"/>
      <c r="Q57" s="151"/>
      <c r="R57" s="153"/>
      <c r="S57" s="155"/>
      <c r="T57" s="157"/>
      <c r="U57" s="169"/>
      <c r="V57" s="155"/>
      <c r="W57" s="157"/>
      <c r="X57" s="169"/>
      <c r="Y57" s="171"/>
      <c r="Z57" s="172" t="s">
        <v>107</v>
      </c>
      <c r="AA57" s="174"/>
      <c r="AB57" s="174"/>
      <c r="AC57" s="174"/>
      <c r="AD57" s="193"/>
      <c r="AE57" s="12" t="s">
        <v>67</v>
      </c>
      <c r="AF57" s="184" t="s">
        <v>169</v>
      </c>
      <c r="AG57" s="184" t="s">
        <v>115</v>
      </c>
      <c r="AH57" s="159"/>
      <c r="AI57" s="160"/>
      <c r="AJ57" s="160"/>
      <c r="AK57" s="160"/>
      <c r="AL57" s="161"/>
      <c r="AM57" s="165">
        <v>29</v>
      </c>
      <c r="AN57" s="165">
        <v>315</v>
      </c>
      <c r="AO57" s="167">
        <v>3</v>
      </c>
      <c r="AQ57" s="146">
        <f>IF(G57="x", 1,0)</f>
        <v>0</v>
      </c>
      <c r="AR57" s="146">
        <f>IF(H57="x", 1,0)</f>
        <v>0</v>
      </c>
      <c r="AU57" s="145">
        <f>IF(A57="","",2)</f>
        <v>2</v>
      </c>
    </row>
    <row r="58" spans="1:47" ht="18" customHeight="1" thickBot="1">
      <c r="A58" s="203"/>
      <c r="B58" s="188" t="s">
        <v>222</v>
      </c>
      <c r="C58" s="189"/>
      <c r="D58" s="189"/>
      <c r="E58" s="189"/>
      <c r="F58" s="190"/>
      <c r="G58" s="180"/>
      <c r="H58" s="182"/>
      <c r="I58" s="182"/>
      <c r="J58" s="152"/>
      <c r="K58" s="148"/>
      <c r="L58" s="150"/>
      <c r="M58" s="152"/>
      <c r="N58" s="148"/>
      <c r="O58" s="152"/>
      <c r="P58" s="154"/>
      <c r="Q58" s="152"/>
      <c r="R58" s="154"/>
      <c r="S58" s="156"/>
      <c r="T58" s="158"/>
      <c r="U58" s="170"/>
      <c r="V58" s="156"/>
      <c r="W58" s="158"/>
      <c r="X58" s="170"/>
      <c r="Y58" s="156"/>
      <c r="Z58" s="173"/>
      <c r="AA58" s="173"/>
      <c r="AB58" s="173"/>
      <c r="AC58" s="173"/>
      <c r="AD58" s="194"/>
      <c r="AE58" s="117">
        <v>233934</v>
      </c>
      <c r="AF58" s="185"/>
      <c r="AG58" s="185"/>
      <c r="AH58" s="162"/>
      <c r="AI58" s="163"/>
      <c r="AJ58" s="163"/>
      <c r="AK58" s="163"/>
      <c r="AL58" s="164"/>
      <c r="AM58" s="166"/>
      <c r="AN58" s="166"/>
      <c r="AO58" s="168"/>
      <c r="AQ58" s="146"/>
      <c r="AR58" s="146"/>
      <c r="AU58" s="145"/>
    </row>
    <row r="59" spans="1:47" ht="18" customHeight="1">
      <c r="A59" s="175">
        <v>42802</v>
      </c>
      <c r="B59" s="159" t="s">
        <v>223</v>
      </c>
      <c r="C59" s="177"/>
      <c r="D59" s="177"/>
      <c r="E59" s="177"/>
      <c r="F59" s="178"/>
      <c r="G59" s="179"/>
      <c r="H59" s="181"/>
      <c r="I59" s="183">
        <v>0.57638888888888895</v>
      </c>
      <c r="J59" s="151"/>
      <c r="K59" s="147"/>
      <c r="L59" s="149"/>
      <c r="M59" s="151"/>
      <c r="N59" s="147"/>
      <c r="O59" s="151"/>
      <c r="P59" s="153"/>
      <c r="Q59" s="151"/>
      <c r="R59" s="153"/>
      <c r="S59" s="155"/>
      <c r="T59" s="157"/>
      <c r="U59" s="169"/>
      <c r="V59" s="155"/>
      <c r="W59" s="157"/>
      <c r="X59" s="169"/>
      <c r="Y59" s="171"/>
      <c r="Z59" s="172" t="s">
        <v>107</v>
      </c>
      <c r="AA59" s="174"/>
      <c r="AB59" s="174"/>
      <c r="AC59" s="174"/>
      <c r="AD59" s="193"/>
      <c r="AE59" s="12" t="s">
        <v>67</v>
      </c>
      <c r="AF59" s="184" t="s">
        <v>169</v>
      </c>
      <c r="AG59" s="184" t="s">
        <v>115</v>
      </c>
      <c r="AH59" s="159"/>
      <c r="AI59" s="160"/>
      <c r="AJ59" s="160"/>
      <c r="AK59" s="160"/>
      <c r="AL59" s="161"/>
      <c r="AM59" s="165">
        <v>29</v>
      </c>
      <c r="AN59" s="165">
        <v>315</v>
      </c>
      <c r="AO59" s="167">
        <v>3</v>
      </c>
      <c r="AQ59" s="146">
        <f>IF(G59="x", 1,0)</f>
        <v>0</v>
      </c>
      <c r="AR59" s="146">
        <f>IF(H59="x", 1,0)</f>
        <v>0</v>
      </c>
      <c r="AU59" s="145">
        <f>IF(A59="","",2)</f>
        <v>2</v>
      </c>
    </row>
    <row r="60" spans="1:47" ht="18" customHeight="1" thickBot="1">
      <c r="A60" s="203"/>
      <c r="B60" s="188" t="s">
        <v>224</v>
      </c>
      <c r="C60" s="189"/>
      <c r="D60" s="189"/>
      <c r="E60" s="189"/>
      <c r="F60" s="190"/>
      <c r="G60" s="180"/>
      <c r="H60" s="182"/>
      <c r="I60" s="182"/>
      <c r="J60" s="152"/>
      <c r="K60" s="148"/>
      <c r="L60" s="150"/>
      <c r="M60" s="152"/>
      <c r="N60" s="148"/>
      <c r="O60" s="152"/>
      <c r="P60" s="154"/>
      <c r="Q60" s="152"/>
      <c r="R60" s="154"/>
      <c r="S60" s="156"/>
      <c r="T60" s="158"/>
      <c r="U60" s="170"/>
      <c r="V60" s="156"/>
      <c r="W60" s="158"/>
      <c r="X60" s="170"/>
      <c r="Y60" s="156"/>
      <c r="Z60" s="173"/>
      <c r="AA60" s="173"/>
      <c r="AB60" s="173"/>
      <c r="AC60" s="173"/>
      <c r="AD60" s="194"/>
      <c r="AE60" s="117">
        <v>236541</v>
      </c>
      <c r="AF60" s="185"/>
      <c r="AG60" s="185"/>
      <c r="AH60" s="162"/>
      <c r="AI60" s="163"/>
      <c r="AJ60" s="163"/>
      <c r="AK60" s="163"/>
      <c r="AL60" s="164"/>
      <c r="AM60" s="166"/>
      <c r="AN60" s="166"/>
      <c r="AO60" s="168"/>
      <c r="AQ60" s="146"/>
      <c r="AR60" s="146"/>
      <c r="AU60" s="145"/>
    </row>
    <row r="61" spans="1:47" ht="18" customHeight="1">
      <c r="A61" s="175">
        <v>42802</v>
      </c>
      <c r="B61" s="159" t="s">
        <v>225</v>
      </c>
      <c r="C61" s="177"/>
      <c r="D61" s="177"/>
      <c r="E61" s="177"/>
      <c r="F61" s="178"/>
      <c r="G61" s="179"/>
      <c r="H61" s="181"/>
      <c r="I61" s="183">
        <v>0.77083333333333337</v>
      </c>
      <c r="J61" s="151"/>
      <c r="K61" s="147"/>
      <c r="L61" s="149"/>
      <c r="M61" s="151"/>
      <c r="N61" s="147"/>
      <c r="O61" s="151"/>
      <c r="P61" s="153"/>
      <c r="Q61" s="151"/>
      <c r="R61" s="153"/>
      <c r="S61" s="155"/>
      <c r="T61" s="157"/>
      <c r="U61" s="169"/>
      <c r="V61" s="155"/>
      <c r="W61" s="157"/>
      <c r="X61" s="169"/>
      <c r="Y61" s="171"/>
      <c r="Z61" s="172" t="s">
        <v>107</v>
      </c>
      <c r="AA61" s="174"/>
      <c r="AB61" s="174"/>
      <c r="AC61" s="174"/>
      <c r="AD61" s="193"/>
      <c r="AE61" s="12" t="s">
        <v>67</v>
      </c>
      <c r="AF61" s="184" t="s">
        <v>169</v>
      </c>
      <c r="AG61" s="184" t="s">
        <v>115</v>
      </c>
      <c r="AH61" s="159"/>
      <c r="AI61" s="160"/>
      <c r="AJ61" s="160"/>
      <c r="AK61" s="160"/>
      <c r="AL61" s="161"/>
      <c r="AM61" s="165">
        <v>29</v>
      </c>
      <c r="AN61" s="165">
        <v>315</v>
      </c>
      <c r="AO61" s="167">
        <v>3</v>
      </c>
      <c r="AQ61" s="146">
        <f>IF(G61="x", 1,0)</f>
        <v>0</v>
      </c>
      <c r="AR61" s="146">
        <f>IF(H61="x", 1,0)</f>
        <v>0</v>
      </c>
      <c r="AU61" s="145">
        <f>IF(A61="","",2)</f>
        <v>2</v>
      </c>
    </row>
    <row r="62" spans="1:47" ht="18" customHeight="1" thickBot="1">
      <c r="A62" s="203"/>
      <c r="B62" s="188" t="s">
        <v>226</v>
      </c>
      <c r="C62" s="189"/>
      <c r="D62" s="189"/>
      <c r="E62" s="189"/>
      <c r="F62" s="190"/>
      <c r="G62" s="180"/>
      <c r="H62" s="182"/>
      <c r="I62" s="182"/>
      <c r="J62" s="152"/>
      <c r="K62" s="148"/>
      <c r="L62" s="150"/>
      <c r="M62" s="152"/>
      <c r="N62" s="148"/>
      <c r="O62" s="152"/>
      <c r="P62" s="154"/>
      <c r="Q62" s="152"/>
      <c r="R62" s="154"/>
      <c r="S62" s="156"/>
      <c r="T62" s="158"/>
      <c r="U62" s="170"/>
      <c r="V62" s="156"/>
      <c r="W62" s="158"/>
      <c r="X62" s="170"/>
      <c r="Y62" s="156"/>
      <c r="Z62" s="173"/>
      <c r="AA62" s="173"/>
      <c r="AB62" s="173"/>
      <c r="AC62" s="173"/>
      <c r="AD62" s="194"/>
      <c r="AE62" s="117">
        <v>233812</v>
      </c>
      <c r="AF62" s="185"/>
      <c r="AG62" s="185"/>
      <c r="AH62" s="162"/>
      <c r="AI62" s="163"/>
      <c r="AJ62" s="163"/>
      <c r="AK62" s="163"/>
      <c r="AL62" s="164"/>
      <c r="AM62" s="166"/>
      <c r="AN62" s="166"/>
      <c r="AO62" s="168"/>
      <c r="AQ62" s="146"/>
      <c r="AR62" s="146"/>
      <c r="AU62" s="145"/>
    </row>
    <row r="63" spans="1:47" ht="18" customHeight="1">
      <c r="A63" s="175">
        <v>42803</v>
      </c>
      <c r="B63" s="159" t="s">
        <v>227</v>
      </c>
      <c r="C63" s="177"/>
      <c r="D63" s="177"/>
      <c r="E63" s="177"/>
      <c r="F63" s="178"/>
      <c r="G63" s="179"/>
      <c r="H63" s="181"/>
      <c r="I63" s="183">
        <v>0.55902777777777779</v>
      </c>
      <c r="J63" s="151"/>
      <c r="K63" s="147"/>
      <c r="L63" s="149"/>
      <c r="M63" s="151"/>
      <c r="N63" s="147"/>
      <c r="O63" s="151"/>
      <c r="P63" s="153"/>
      <c r="Q63" s="151"/>
      <c r="R63" s="153"/>
      <c r="S63" s="155"/>
      <c r="T63" s="157"/>
      <c r="U63" s="169"/>
      <c r="V63" s="155"/>
      <c r="W63" s="157"/>
      <c r="X63" s="169"/>
      <c r="Y63" s="171"/>
      <c r="Z63" s="172" t="s">
        <v>107</v>
      </c>
      <c r="AA63" s="174"/>
      <c r="AB63" s="174"/>
      <c r="AC63" s="174"/>
      <c r="AD63" s="193"/>
      <c r="AE63" s="12" t="s">
        <v>67</v>
      </c>
      <c r="AF63" s="184" t="s">
        <v>164</v>
      </c>
      <c r="AG63" s="184" t="s">
        <v>115</v>
      </c>
      <c r="AH63" s="159"/>
      <c r="AI63" s="160"/>
      <c r="AJ63" s="160"/>
      <c r="AK63" s="160"/>
      <c r="AL63" s="161"/>
      <c r="AM63" s="165">
        <v>29</v>
      </c>
      <c r="AN63" s="165">
        <v>270</v>
      </c>
      <c r="AO63" s="167">
        <v>10</v>
      </c>
      <c r="AQ63" s="146">
        <f>IF(G63="x", 1,0)</f>
        <v>0</v>
      </c>
      <c r="AR63" s="146">
        <f>IF(H63="x", 1,0)</f>
        <v>0</v>
      </c>
      <c r="AU63" s="145">
        <f>IF(A63="","",2)</f>
        <v>2</v>
      </c>
    </row>
    <row r="64" spans="1:47" ht="18" customHeight="1" thickBot="1">
      <c r="A64" s="203"/>
      <c r="B64" s="188" t="s">
        <v>228</v>
      </c>
      <c r="C64" s="189"/>
      <c r="D64" s="189"/>
      <c r="E64" s="189"/>
      <c r="F64" s="190"/>
      <c r="G64" s="180"/>
      <c r="H64" s="182"/>
      <c r="I64" s="182"/>
      <c r="J64" s="152"/>
      <c r="K64" s="148"/>
      <c r="L64" s="150"/>
      <c r="M64" s="152"/>
      <c r="N64" s="148"/>
      <c r="O64" s="152"/>
      <c r="P64" s="154"/>
      <c r="Q64" s="152"/>
      <c r="R64" s="154"/>
      <c r="S64" s="156"/>
      <c r="T64" s="158"/>
      <c r="U64" s="170"/>
      <c r="V64" s="156"/>
      <c r="W64" s="158"/>
      <c r="X64" s="170"/>
      <c r="Y64" s="156"/>
      <c r="Z64" s="173"/>
      <c r="AA64" s="173"/>
      <c r="AB64" s="173"/>
      <c r="AC64" s="173"/>
      <c r="AD64" s="194"/>
      <c r="AE64" s="117">
        <v>228065</v>
      </c>
      <c r="AF64" s="185"/>
      <c r="AG64" s="185"/>
      <c r="AH64" s="162"/>
      <c r="AI64" s="163"/>
      <c r="AJ64" s="163"/>
      <c r="AK64" s="163"/>
      <c r="AL64" s="164"/>
      <c r="AM64" s="166"/>
      <c r="AN64" s="166"/>
      <c r="AO64" s="168"/>
      <c r="AQ64" s="146"/>
      <c r="AR64" s="146"/>
      <c r="AU64" s="145"/>
    </row>
    <row r="65" spans="1:47" ht="18" customHeight="1">
      <c r="A65" s="175">
        <v>42803</v>
      </c>
      <c r="B65" s="159" t="s">
        <v>229</v>
      </c>
      <c r="C65" s="177"/>
      <c r="D65" s="177"/>
      <c r="E65" s="177"/>
      <c r="F65" s="178"/>
      <c r="G65" s="179"/>
      <c r="H65" s="181"/>
      <c r="I65" s="183">
        <v>0.625</v>
      </c>
      <c r="J65" s="151"/>
      <c r="K65" s="147"/>
      <c r="L65" s="149"/>
      <c r="M65" s="151"/>
      <c r="N65" s="147"/>
      <c r="O65" s="151"/>
      <c r="P65" s="153"/>
      <c r="Q65" s="151"/>
      <c r="R65" s="153"/>
      <c r="S65" s="155"/>
      <c r="T65" s="157"/>
      <c r="U65" s="169"/>
      <c r="V65" s="155"/>
      <c r="W65" s="157"/>
      <c r="X65" s="169"/>
      <c r="Y65" s="171"/>
      <c r="Z65" s="172" t="s">
        <v>107</v>
      </c>
      <c r="AA65" s="174"/>
      <c r="AB65" s="174"/>
      <c r="AC65" s="174"/>
      <c r="AD65" s="193"/>
      <c r="AE65" s="12" t="s">
        <v>67</v>
      </c>
      <c r="AF65" s="184" t="s">
        <v>164</v>
      </c>
      <c r="AG65" s="184" t="s">
        <v>115</v>
      </c>
      <c r="AH65" s="159"/>
      <c r="AI65" s="160"/>
      <c r="AJ65" s="160"/>
      <c r="AK65" s="160"/>
      <c r="AL65" s="161"/>
      <c r="AM65" s="165">
        <v>29</v>
      </c>
      <c r="AN65" s="165">
        <v>270</v>
      </c>
      <c r="AO65" s="167">
        <v>10</v>
      </c>
      <c r="AQ65" s="146">
        <f>IF(G65="x", 1,0)</f>
        <v>0</v>
      </c>
      <c r="AR65" s="146">
        <f>IF(H65="x", 1,0)</f>
        <v>0</v>
      </c>
      <c r="AU65" s="145">
        <f>IF(A65="","",2)</f>
        <v>2</v>
      </c>
    </row>
    <row r="66" spans="1:47" ht="18" customHeight="1" thickBot="1">
      <c r="A66" s="203"/>
      <c r="B66" s="188" t="s">
        <v>230</v>
      </c>
      <c r="C66" s="189"/>
      <c r="D66" s="189"/>
      <c r="E66" s="189"/>
      <c r="F66" s="190"/>
      <c r="G66" s="180"/>
      <c r="H66" s="182"/>
      <c r="I66" s="182"/>
      <c r="J66" s="152"/>
      <c r="K66" s="148"/>
      <c r="L66" s="150"/>
      <c r="M66" s="152"/>
      <c r="N66" s="148"/>
      <c r="O66" s="152"/>
      <c r="P66" s="154"/>
      <c r="Q66" s="152"/>
      <c r="R66" s="154"/>
      <c r="S66" s="156"/>
      <c r="T66" s="158"/>
      <c r="U66" s="170"/>
      <c r="V66" s="156"/>
      <c r="W66" s="158"/>
      <c r="X66" s="170"/>
      <c r="Y66" s="156"/>
      <c r="Z66" s="173"/>
      <c r="AA66" s="173"/>
      <c r="AB66" s="173"/>
      <c r="AC66" s="173"/>
      <c r="AD66" s="194"/>
      <c r="AE66" s="117">
        <v>247521</v>
      </c>
      <c r="AF66" s="185"/>
      <c r="AG66" s="185"/>
      <c r="AH66" s="162"/>
      <c r="AI66" s="163"/>
      <c r="AJ66" s="163"/>
      <c r="AK66" s="163"/>
      <c r="AL66" s="164"/>
      <c r="AM66" s="166"/>
      <c r="AN66" s="166"/>
      <c r="AO66" s="168"/>
      <c r="AQ66" s="146"/>
      <c r="AR66" s="146"/>
      <c r="AU66" s="145"/>
    </row>
    <row r="67" spans="1:47" ht="18" customHeight="1">
      <c r="A67" s="175">
        <v>42803</v>
      </c>
      <c r="B67" s="159" t="s">
        <v>231</v>
      </c>
      <c r="C67" s="177"/>
      <c r="D67" s="177"/>
      <c r="E67" s="177"/>
      <c r="F67" s="178"/>
      <c r="G67" s="179"/>
      <c r="H67" s="181"/>
      <c r="I67" s="183">
        <v>0.66666666666666663</v>
      </c>
      <c r="J67" s="151"/>
      <c r="K67" s="147"/>
      <c r="L67" s="149"/>
      <c r="M67" s="151"/>
      <c r="N67" s="147"/>
      <c r="O67" s="151"/>
      <c r="P67" s="153"/>
      <c r="Q67" s="151"/>
      <c r="R67" s="153"/>
      <c r="S67" s="155"/>
      <c r="T67" s="157"/>
      <c r="U67" s="169"/>
      <c r="V67" s="155"/>
      <c r="W67" s="157"/>
      <c r="X67" s="169"/>
      <c r="Y67" s="171"/>
      <c r="Z67" s="172" t="s">
        <v>107</v>
      </c>
      <c r="AA67" s="174"/>
      <c r="AB67" s="174"/>
      <c r="AC67" s="174"/>
      <c r="AD67" s="193"/>
      <c r="AE67" s="12" t="s">
        <v>67</v>
      </c>
      <c r="AF67" s="184" t="s">
        <v>164</v>
      </c>
      <c r="AG67" s="184" t="s">
        <v>115</v>
      </c>
      <c r="AH67" s="159"/>
      <c r="AI67" s="160"/>
      <c r="AJ67" s="160"/>
      <c r="AK67" s="160"/>
      <c r="AL67" s="161"/>
      <c r="AM67" s="165">
        <v>29</v>
      </c>
      <c r="AN67" s="165">
        <v>270</v>
      </c>
      <c r="AO67" s="167">
        <v>10</v>
      </c>
      <c r="AQ67" s="146">
        <f>IF(G67="x", 1,0)</f>
        <v>0</v>
      </c>
      <c r="AR67" s="146">
        <f>IF(H67="x", 1,0)</f>
        <v>0</v>
      </c>
      <c r="AU67" s="145">
        <f>IF(A67="","",2)</f>
        <v>2</v>
      </c>
    </row>
    <row r="68" spans="1:47" ht="18" customHeight="1" thickBot="1">
      <c r="A68" s="203"/>
      <c r="B68" s="188" t="s">
        <v>232</v>
      </c>
      <c r="C68" s="189"/>
      <c r="D68" s="189"/>
      <c r="E68" s="189"/>
      <c r="F68" s="190"/>
      <c r="G68" s="180"/>
      <c r="H68" s="182"/>
      <c r="I68" s="182"/>
      <c r="J68" s="152"/>
      <c r="K68" s="148"/>
      <c r="L68" s="150"/>
      <c r="M68" s="152"/>
      <c r="N68" s="148"/>
      <c r="O68" s="152"/>
      <c r="P68" s="154"/>
      <c r="Q68" s="152"/>
      <c r="R68" s="154"/>
      <c r="S68" s="156"/>
      <c r="T68" s="158"/>
      <c r="U68" s="170"/>
      <c r="V68" s="156"/>
      <c r="W68" s="158"/>
      <c r="X68" s="170"/>
      <c r="Y68" s="156"/>
      <c r="Z68" s="173"/>
      <c r="AA68" s="173"/>
      <c r="AB68" s="173"/>
      <c r="AC68" s="173"/>
      <c r="AD68" s="194"/>
      <c r="AE68" s="117">
        <v>247517</v>
      </c>
      <c r="AF68" s="185"/>
      <c r="AG68" s="185"/>
      <c r="AH68" s="162"/>
      <c r="AI68" s="163"/>
      <c r="AJ68" s="163"/>
      <c r="AK68" s="163"/>
      <c r="AL68" s="164"/>
      <c r="AM68" s="166"/>
      <c r="AN68" s="166"/>
      <c r="AO68" s="168"/>
      <c r="AQ68" s="146"/>
      <c r="AR68" s="146"/>
      <c r="AU68" s="145"/>
    </row>
    <row r="69" spans="1:47" ht="18" customHeight="1">
      <c r="A69" s="175">
        <v>42803</v>
      </c>
      <c r="B69" s="159" t="s">
        <v>233</v>
      </c>
      <c r="C69" s="177"/>
      <c r="D69" s="177"/>
      <c r="E69" s="177"/>
      <c r="F69" s="178"/>
      <c r="G69" s="179"/>
      <c r="H69" s="181"/>
      <c r="I69" s="183">
        <v>0.70833333333333337</v>
      </c>
      <c r="J69" s="151"/>
      <c r="K69" s="147"/>
      <c r="L69" s="149"/>
      <c r="M69" s="151"/>
      <c r="N69" s="147"/>
      <c r="O69" s="151"/>
      <c r="P69" s="153"/>
      <c r="Q69" s="151"/>
      <c r="R69" s="153"/>
      <c r="S69" s="155"/>
      <c r="T69" s="157"/>
      <c r="U69" s="169"/>
      <c r="V69" s="155"/>
      <c r="W69" s="157"/>
      <c r="X69" s="169"/>
      <c r="Y69" s="171"/>
      <c r="Z69" s="172" t="s">
        <v>107</v>
      </c>
      <c r="AA69" s="174"/>
      <c r="AB69" s="174"/>
      <c r="AC69" s="174"/>
      <c r="AD69" s="193"/>
      <c r="AE69" s="12" t="s">
        <v>67</v>
      </c>
      <c r="AF69" s="184" t="s">
        <v>164</v>
      </c>
      <c r="AG69" s="184" t="s">
        <v>115</v>
      </c>
      <c r="AH69" s="159"/>
      <c r="AI69" s="160"/>
      <c r="AJ69" s="160"/>
      <c r="AK69" s="160"/>
      <c r="AL69" s="161"/>
      <c r="AM69" s="165">
        <v>29</v>
      </c>
      <c r="AN69" s="165">
        <v>270</v>
      </c>
      <c r="AO69" s="167">
        <v>10</v>
      </c>
      <c r="AQ69" s="146">
        <f>IF(G69="x", 1,0)</f>
        <v>0</v>
      </c>
      <c r="AR69" s="146">
        <f>IF(H69="x", 1,0)</f>
        <v>0</v>
      </c>
      <c r="AU69" s="145">
        <f>IF(A69="","",2)</f>
        <v>2</v>
      </c>
    </row>
    <row r="70" spans="1:47" ht="18" customHeight="1" thickBot="1">
      <c r="A70" s="203"/>
      <c r="B70" s="188" t="s">
        <v>234</v>
      </c>
      <c r="C70" s="189"/>
      <c r="D70" s="189"/>
      <c r="E70" s="189"/>
      <c r="F70" s="190"/>
      <c r="G70" s="180"/>
      <c r="H70" s="182"/>
      <c r="I70" s="182"/>
      <c r="J70" s="152"/>
      <c r="K70" s="148"/>
      <c r="L70" s="150"/>
      <c r="M70" s="152"/>
      <c r="N70" s="148"/>
      <c r="O70" s="152"/>
      <c r="P70" s="154"/>
      <c r="Q70" s="152"/>
      <c r="R70" s="154"/>
      <c r="S70" s="156"/>
      <c r="T70" s="158"/>
      <c r="U70" s="170"/>
      <c r="V70" s="156"/>
      <c r="W70" s="158"/>
      <c r="X70" s="170"/>
      <c r="Y70" s="156"/>
      <c r="Z70" s="173"/>
      <c r="AA70" s="173"/>
      <c r="AB70" s="173"/>
      <c r="AC70" s="173"/>
      <c r="AD70" s="194"/>
      <c r="AE70" s="117">
        <v>247199</v>
      </c>
      <c r="AF70" s="185"/>
      <c r="AG70" s="185"/>
      <c r="AH70" s="162"/>
      <c r="AI70" s="163"/>
      <c r="AJ70" s="163"/>
      <c r="AK70" s="163"/>
      <c r="AL70" s="164"/>
      <c r="AM70" s="166"/>
      <c r="AN70" s="166"/>
      <c r="AO70" s="168"/>
      <c r="AQ70" s="146"/>
      <c r="AR70" s="146"/>
      <c r="AU70" s="145"/>
    </row>
    <row r="71" spans="1:47" ht="18" customHeight="1">
      <c r="A71" s="175">
        <v>42804</v>
      </c>
      <c r="B71" s="159" t="s">
        <v>235</v>
      </c>
      <c r="C71" s="177"/>
      <c r="D71" s="177"/>
      <c r="E71" s="177"/>
      <c r="F71" s="178"/>
      <c r="G71" s="179"/>
      <c r="H71" s="181" t="s">
        <v>106</v>
      </c>
      <c r="I71" s="183">
        <v>0.44791666666666669</v>
      </c>
      <c r="J71" s="151"/>
      <c r="K71" s="147"/>
      <c r="L71" s="149"/>
      <c r="M71" s="151"/>
      <c r="N71" s="147"/>
      <c r="O71" s="151"/>
      <c r="P71" s="153"/>
      <c r="Q71" s="151"/>
      <c r="R71" s="153"/>
      <c r="S71" s="155"/>
      <c r="T71" s="157"/>
      <c r="U71" s="169"/>
      <c r="V71" s="155"/>
      <c r="W71" s="157"/>
      <c r="X71" s="169"/>
      <c r="Y71" s="171" t="s">
        <v>106</v>
      </c>
      <c r="Z71" s="172"/>
      <c r="AA71" s="174"/>
      <c r="AB71" s="174"/>
      <c r="AC71" s="174"/>
      <c r="AD71" s="193"/>
      <c r="AE71" s="12"/>
      <c r="AF71" s="184"/>
      <c r="AG71" s="184" t="s">
        <v>115</v>
      </c>
      <c r="AH71" s="159"/>
      <c r="AI71" s="160"/>
      <c r="AJ71" s="160"/>
      <c r="AK71" s="160"/>
      <c r="AL71" s="161"/>
      <c r="AM71" s="165">
        <v>29</v>
      </c>
      <c r="AN71" s="165">
        <v>45</v>
      </c>
      <c r="AO71" s="167">
        <v>3</v>
      </c>
      <c r="AQ71" s="146">
        <f>IF(G71="x", 1,0)</f>
        <v>0</v>
      </c>
      <c r="AR71" s="146">
        <f>IF(H71="x", 1,0)</f>
        <v>1</v>
      </c>
      <c r="AU71" s="145">
        <f>IF(A71="","",2)</f>
        <v>2</v>
      </c>
    </row>
    <row r="72" spans="1:47" ht="18" customHeight="1" thickBot="1">
      <c r="A72" s="203"/>
      <c r="B72" s="188" t="s">
        <v>236</v>
      </c>
      <c r="C72" s="189"/>
      <c r="D72" s="189"/>
      <c r="E72" s="189"/>
      <c r="F72" s="190"/>
      <c r="G72" s="180"/>
      <c r="H72" s="182"/>
      <c r="I72" s="182"/>
      <c r="J72" s="152"/>
      <c r="K72" s="148"/>
      <c r="L72" s="150"/>
      <c r="M72" s="152"/>
      <c r="N72" s="148"/>
      <c r="O72" s="152"/>
      <c r="P72" s="154"/>
      <c r="Q72" s="152"/>
      <c r="R72" s="154"/>
      <c r="S72" s="156"/>
      <c r="T72" s="158"/>
      <c r="U72" s="170"/>
      <c r="V72" s="156"/>
      <c r="W72" s="158"/>
      <c r="X72" s="170"/>
      <c r="Y72" s="156"/>
      <c r="Z72" s="173"/>
      <c r="AA72" s="173"/>
      <c r="AB72" s="173"/>
      <c r="AC72" s="173"/>
      <c r="AD72" s="194"/>
      <c r="AE72" s="117"/>
      <c r="AF72" s="185"/>
      <c r="AG72" s="185"/>
      <c r="AH72" s="162"/>
      <c r="AI72" s="163"/>
      <c r="AJ72" s="163"/>
      <c r="AK72" s="163"/>
      <c r="AL72" s="164"/>
      <c r="AM72" s="166"/>
      <c r="AN72" s="166"/>
      <c r="AO72" s="168"/>
      <c r="AQ72" s="146"/>
      <c r="AR72" s="146"/>
      <c r="AU72" s="145"/>
    </row>
    <row r="73" spans="1:47" ht="18" customHeight="1">
      <c r="A73" s="175">
        <v>42804</v>
      </c>
      <c r="B73" s="159" t="s">
        <v>237</v>
      </c>
      <c r="C73" s="177"/>
      <c r="D73" s="177"/>
      <c r="E73" s="177"/>
      <c r="F73" s="178"/>
      <c r="G73" s="179" t="s">
        <v>106</v>
      </c>
      <c r="H73" s="181"/>
      <c r="I73" s="183">
        <v>0.58333333333333337</v>
      </c>
      <c r="J73" s="151">
        <v>55</v>
      </c>
      <c r="K73" s="147">
        <v>45</v>
      </c>
      <c r="L73" s="149"/>
      <c r="M73" s="151"/>
      <c r="N73" s="147"/>
      <c r="O73" s="151"/>
      <c r="P73" s="153"/>
      <c r="Q73" s="151"/>
      <c r="R73" s="153"/>
      <c r="S73" s="155"/>
      <c r="T73" s="157"/>
      <c r="U73" s="169"/>
      <c r="V73" s="155"/>
      <c r="W73" s="157"/>
      <c r="X73" s="169"/>
      <c r="Y73" s="171" t="s">
        <v>106</v>
      </c>
      <c r="Z73" s="172"/>
      <c r="AA73" s="174"/>
      <c r="AB73" s="174"/>
      <c r="AC73" s="174"/>
      <c r="AD73" s="193"/>
      <c r="AE73" s="12"/>
      <c r="AF73" s="184"/>
      <c r="AG73" s="184" t="s">
        <v>115</v>
      </c>
      <c r="AH73" s="159"/>
      <c r="AI73" s="160"/>
      <c r="AJ73" s="160"/>
      <c r="AK73" s="160"/>
      <c r="AL73" s="161"/>
      <c r="AM73" s="165">
        <v>29</v>
      </c>
      <c r="AN73" s="165">
        <v>45</v>
      </c>
      <c r="AO73" s="167">
        <v>3</v>
      </c>
      <c r="AQ73" s="146">
        <f>IF(G73="x", 1,0)</f>
        <v>1</v>
      </c>
      <c r="AR73" s="146">
        <f>IF(H73="x", 1,0)</f>
        <v>0</v>
      </c>
      <c r="AU73" s="145">
        <f>IF(A73="","",2)</f>
        <v>2</v>
      </c>
    </row>
    <row r="74" spans="1:47" ht="18" customHeight="1" thickBot="1">
      <c r="A74" s="203"/>
      <c r="B74" s="188" t="s">
        <v>238</v>
      </c>
      <c r="C74" s="189"/>
      <c r="D74" s="189"/>
      <c r="E74" s="189"/>
      <c r="F74" s="190"/>
      <c r="G74" s="180"/>
      <c r="H74" s="182"/>
      <c r="I74" s="182"/>
      <c r="J74" s="152"/>
      <c r="K74" s="148"/>
      <c r="L74" s="150"/>
      <c r="M74" s="152"/>
      <c r="N74" s="148"/>
      <c r="O74" s="152"/>
      <c r="P74" s="154"/>
      <c r="Q74" s="152"/>
      <c r="R74" s="154"/>
      <c r="S74" s="156"/>
      <c r="T74" s="158"/>
      <c r="U74" s="170"/>
      <c r="V74" s="156"/>
      <c r="W74" s="158"/>
      <c r="X74" s="170"/>
      <c r="Y74" s="156"/>
      <c r="Z74" s="173"/>
      <c r="AA74" s="173"/>
      <c r="AB74" s="173"/>
      <c r="AC74" s="173"/>
      <c r="AD74" s="194"/>
      <c r="AE74" s="117"/>
      <c r="AF74" s="185"/>
      <c r="AG74" s="185"/>
      <c r="AH74" s="162"/>
      <c r="AI74" s="163"/>
      <c r="AJ74" s="163"/>
      <c r="AK74" s="163"/>
      <c r="AL74" s="164"/>
      <c r="AM74" s="166"/>
      <c r="AN74" s="166"/>
      <c r="AO74" s="168"/>
      <c r="AQ74" s="146"/>
      <c r="AR74" s="146"/>
      <c r="AU74" s="145"/>
    </row>
    <row r="75" spans="1:47" ht="18" customHeight="1">
      <c r="A75" s="175">
        <v>42805</v>
      </c>
      <c r="B75" s="159" t="s">
        <v>239</v>
      </c>
      <c r="C75" s="177"/>
      <c r="D75" s="177"/>
      <c r="E75" s="177"/>
      <c r="F75" s="178"/>
      <c r="G75" s="179"/>
      <c r="H75" s="181" t="s">
        <v>106</v>
      </c>
      <c r="I75" s="183">
        <v>0.375</v>
      </c>
      <c r="J75" s="151"/>
      <c r="K75" s="147"/>
      <c r="L75" s="149"/>
      <c r="M75" s="151"/>
      <c r="N75" s="147"/>
      <c r="O75" s="151"/>
      <c r="P75" s="153"/>
      <c r="Q75" s="151"/>
      <c r="R75" s="153"/>
      <c r="S75" s="155"/>
      <c r="T75" s="157"/>
      <c r="U75" s="169"/>
      <c r="V75" s="155"/>
      <c r="W75" s="157"/>
      <c r="X75" s="169"/>
      <c r="Y75" s="171" t="s">
        <v>106</v>
      </c>
      <c r="Z75" s="172"/>
      <c r="AA75" s="174"/>
      <c r="AB75" s="174"/>
      <c r="AC75" s="174"/>
      <c r="AD75" s="193"/>
      <c r="AE75" s="12"/>
      <c r="AF75" s="184"/>
      <c r="AG75" s="184" t="s">
        <v>115</v>
      </c>
      <c r="AH75" s="159"/>
      <c r="AI75" s="160"/>
      <c r="AJ75" s="160"/>
      <c r="AK75" s="160"/>
      <c r="AL75" s="161"/>
      <c r="AM75" s="165">
        <v>29</v>
      </c>
      <c r="AN75" s="165">
        <v>90</v>
      </c>
      <c r="AO75" s="167">
        <v>3</v>
      </c>
      <c r="AQ75" s="146">
        <f>IF(G75="x", 1,0)</f>
        <v>0</v>
      </c>
      <c r="AR75" s="146">
        <f>IF(H75="x", 1,0)</f>
        <v>1</v>
      </c>
      <c r="AU75" s="145">
        <f>IF(A75="","",2)</f>
        <v>2</v>
      </c>
    </row>
    <row r="76" spans="1:47" ht="18" customHeight="1" thickBot="1">
      <c r="A76" s="203"/>
      <c r="B76" s="188" t="s">
        <v>240</v>
      </c>
      <c r="C76" s="189"/>
      <c r="D76" s="189"/>
      <c r="E76" s="189"/>
      <c r="F76" s="190"/>
      <c r="G76" s="180"/>
      <c r="H76" s="182"/>
      <c r="I76" s="182"/>
      <c r="J76" s="152"/>
      <c r="K76" s="148"/>
      <c r="L76" s="150"/>
      <c r="M76" s="152"/>
      <c r="N76" s="148"/>
      <c r="O76" s="152"/>
      <c r="P76" s="154"/>
      <c r="Q76" s="152"/>
      <c r="R76" s="154"/>
      <c r="S76" s="156"/>
      <c r="T76" s="158"/>
      <c r="U76" s="170"/>
      <c r="V76" s="156"/>
      <c r="W76" s="158"/>
      <c r="X76" s="170"/>
      <c r="Y76" s="156"/>
      <c r="Z76" s="173"/>
      <c r="AA76" s="173"/>
      <c r="AB76" s="173"/>
      <c r="AC76" s="173"/>
      <c r="AD76" s="194"/>
      <c r="AE76" s="117"/>
      <c r="AF76" s="185"/>
      <c r="AG76" s="185"/>
      <c r="AH76" s="162"/>
      <c r="AI76" s="163"/>
      <c r="AJ76" s="163"/>
      <c r="AK76" s="163"/>
      <c r="AL76" s="164"/>
      <c r="AM76" s="166"/>
      <c r="AN76" s="166"/>
      <c r="AO76" s="168"/>
      <c r="AQ76" s="146"/>
      <c r="AR76" s="146"/>
      <c r="AU76" s="145"/>
    </row>
    <row r="77" spans="1:47" ht="18" customHeight="1">
      <c r="A77" s="175">
        <v>42805</v>
      </c>
      <c r="B77" s="159" t="s">
        <v>241</v>
      </c>
      <c r="C77" s="177"/>
      <c r="D77" s="177"/>
      <c r="E77" s="177"/>
      <c r="F77" s="178"/>
      <c r="G77" s="179"/>
      <c r="H77" s="181" t="s">
        <v>106</v>
      </c>
      <c r="I77" s="183">
        <v>0.46527777777777773</v>
      </c>
      <c r="J77" s="151"/>
      <c r="K77" s="147"/>
      <c r="L77" s="149"/>
      <c r="M77" s="151"/>
      <c r="N77" s="147"/>
      <c r="O77" s="151"/>
      <c r="P77" s="153"/>
      <c r="Q77" s="151"/>
      <c r="R77" s="153"/>
      <c r="S77" s="155"/>
      <c r="T77" s="157"/>
      <c r="U77" s="169"/>
      <c r="V77" s="155"/>
      <c r="W77" s="157"/>
      <c r="X77" s="169"/>
      <c r="Y77" s="171" t="s">
        <v>106</v>
      </c>
      <c r="Z77" s="172"/>
      <c r="AA77" s="174"/>
      <c r="AB77" s="174"/>
      <c r="AC77" s="174"/>
      <c r="AD77" s="193"/>
      <c r="AE77" s="12"/>
      <c r="AF77" s="184"/>
      <c r="AG77" s="184" t="s">
        <v>115</v>
      </c>
      <c r="AH77" s="159"/>
      <c r="AI77" s="160"/>
      <c r="AJ77" s="160"/>
      <c r="AK77" s="160"/>
      <c r="AL77" s="161"/>
      <c r="AM77" s="165">
        <v>29</v>
      </c>
      <c r="AN77" s="165">
        <v>90</v>
      </c>
      <c r="AO77" s="167">
        <v>3</v>
      </c>
      <c r="AQ77" s="146">
        <f>IF(G77="x", 1,0)</f>
        <v>0</v>
      </c>
      <c r="AR77" s="146">
        <f>IF(H77="x", 1,0)</f>
        <v>1</v>
      </c>
      <c r="AU77" s="145">
        <f>IF(A77="","",2)</f>
        <v>2</v>
      </c>
    </row>
    <row r="78" spans="1:47" ht="18" customHeight="1" thickBot="1">
      <c r="A78" s="203"/>
      <c r="B78" s="188" t="s">
        <v>242</v>
      </c>
      <c r="C78" s="189"/>
      <c r="D78" s="189"/>
      <c r="E78" s="189"/>
      <c r="F78" s="190"/>
      <c r="G78" s="180"/>
      <c r="H78" s="182"/>
      <c r="I78" s="182"/>
      <c r="J78" s="152"/>
      <c r="K78" s="148"/>
      <c r="L78" s="150"/>
      <c r="M78" s="152"/>
      <c r="N78" s="148"/>
      <c r="O78" s="152"/>
      <c r="P78" s="154"/>
      <c r="Q78" s="152"/>
      <c r="R78" s="154"/>
      <c r="S78" s="156"/>
      <c r="T78" s="158"/>
      <c r="U78" s="170"/>
      <c r="V78" s="156"/>
      <c r="W78" s="158"/>
      <c r="X78" s="170"/>
      <c r="Y78" s="156"/>
      <c r="Z78" s="173"/>
      <c r="AA78" s="173"/>
      <c r="AB78" s="173"/>
      <c r="AC78" s="173"/>
      <c r="AD78" s="194"/>
      <c r="AE78" s="117"/>
      <c r="AF78" s="185"/>
      <c r="AG78" s="185"/>
      <c r="AH78" s="162"/>
      <c r="AI78" s="163"/>
      <c r="AJ78" s="163"/>
      <c r="AK78" s="163"/>
      <c r="AL78" s="164"/>
      <c r="AM78" s="166"/>
      <c r="AN78" s="166"/>
      <c r="AO78" s="168"/>
      <c r="AQ78" s="146"/>
      <c r="AR78" s="146"/>
      <c r="AU78" s="145"/>
    </row>
    <row r="79" spans="1:47" ht="18" customHeight="1">
      <c r="A79" s="175">
        <v>42805</v>
      </c>
      <c r="B79" s="159" t="s">
        <v>243</v>
      </c>
      <c r="C79" s="177"/>
      <c r="D79" s="177"/>
      <c r="E79" s="177"/>
      <c r="F79" s="178"/>
      <c r="G79" s="179"/>
      <c r="H79" s="181" t="s">
        <v>106</v>
      </c>
      <c r="I79" s="183">
        <v>0.56597222222222221</v>
      </c>
      <c r="J79" s="151"/>
      <c r="K79" s="147"/>
      <c r="L79" s="149"/>
      <c r="M79" s="151"/>
      <c r="N79" s="147"/>
      <c r="O79" s="151"/>
      <c r="P79" s="153"/>
      <c r="Q79" s="151"/>
      <c r="R79" s="153"/>
      <c r="S79" s="155"/>
      <c r="T79" s="157"/>
      <c r="U79" s="169"/>
      <c r="V79" s="155"/>
      <c r="W79" s="157"/>
      <c r="X79" s="169"/>
      <c r="Y79" s="171" t="s">
        <v>106</v>
      </c>
      <c r="Z79" s="172"/>
      <c r="AA79" s="174"/>
      <c r="AB79" s="174"/>
      <c r="AC79" s="174"/>
      <c r="AD79" s="193"/>
      <c r="AE79" s="12"/>
      <c r="AF79" s="184"/>
      <c r="AG79" s="184" t="s">
        <v>115</v>
      </c>
      <c r="AH79" s="159"/>
      <c r="AI79" s="160"/>
      <c r="AJ79" s="160"/>
      <c r="AK79" s="160"/>
      <c r="AL79" s="161"/>
      <c r="AM79" s="165">
        <v>29</v>
      </c>
      <c r="AN79" s="165">
        <v>90</v>
      </c>
      <c r="AO79" s="167">
        <v>3</v>
      </c>
      <c r="AQ79" s="146">
        <f>IF(G79="x", 1,0)</f>
        <v>0</v>
      </c>
      <c r="AR79" s="146">
        <f>IF(H79="x", 1,0)</f>
        <v>1</v>
      </c>
      <c r="AU79" s="145">
        <f>IF(A79="","",2)</f>
        <v>2</v>
      </c>
    </row>
    <row r="80" spans="1:47" ht="18" customHeight="1" thickBot="1">
      <c r="A80" s="203"/>
      <c r="B80" s="188" t="s">
        <v>244</v>
      </c>
      <c r="C80" s="189"/>
      <c r="D80" s="189"/>
      <c r="E80" s="189"/>
      <c r="F80" s="190"/>
      <c r="G80" s="180"/>
      <c r="H80" s="182"/>
      <c r="I80" s="182"/>
      <c r="J80" s="152"/>
      <c r="K80" s="148"/>
      <c r="L80" s="150"/>
      <c r="M80" s="152"/>
      <c r="N80" s="148"/>
      <c r="O80" s="152"/>
      <c r="P80" s="154"/>
      <c r="Q80" s="152"/>
      <c r="R80" s="154"/>
      <c r="S80" s="156"/>
      <c r="T80" s="158"/>
      <c r="U80" s="170"/>
      <c r="V80" s="156"/>
      <c r="W80" s="158"/>
      <c r="X80" s="170"/>
      <c r="Y80" s="156"/>
      <c r="Z80" s="173"/>
      <c r="AA80" s="173"/>
      <c r="AB80" s="173"/>
      <c r="AC80" s="173"/>
      <c r="AD80" s="194"/>
      <c r="AE80" s="123"/>
      <c r="AF80" s="185"/>
      <c r="AG80" s="185"/>
      <c r="AH80" s="162"/>
      <c r="AI80" s="163"/>
      <c r="AJ80" s="163"/>
      <c r="AK80" s="163"/>
      <c r="AL80" s="164"/>
      <c r="AM80" s="166"/>
      <c r="AN80" s="166"/>
      <c r="AO80" s="168"/>
      <c r="AQ80" s="146"/>
      <c r="AR80" s="146"/>
      <c r="AU80" s="145"/>
    </row>
    <row r="81" spans="1:47" ht="18" customHeight="1">
      <c r="A81" s="175">
        <v>42807</v>
      </c>
      <c r="B81" s="159" t="s">
        <v>245</v>
      </c>
      <c r="C81" s="177"/>
      <c r="D81" s="177"/>
      <c r="E81" s="177"/>
      <c r="F81" s="178"/>
      <c r="G81" s="179"/>
      <c r="H81" s="181"/>
      <c r="I81" s="183">
        <v>0.32291666666666669</v>
      </c>
      <c r="J81" s="151"/>
      <c r="K81" s="147"/>
      <c r="L81" s="149"/>
      <c r="M81" s="151"/>
      <c r="N81" s="147"/>
      <c r="O81" s="151"/>
      <c r="P81" s="153"/>
      <c r="Q81" s="151"/>
      <c r="R81" s="153"/>
      <c r="S81" s="155"/>
      <c r="T81" s="157"/>
      <c r="U81" s="169"/>
      <c r="V81" s="155"/>
      <c r="W81" s="157"/>
      <c r="X81" s="169"/>
      <c r="Y81" s="171"/>
      <c r="Z81" s="172" t="s">
        <v>107</v>
      </c>
      <c r="AA81" s="174"/>
      <c r="AB81" s="174"/>
      <c r="AC81" s="174"/>
      <c r="AD81" s="193"/>
      <c r="AE81" s="12" t="s">
        <v>67</v>
      </c>
      <c r="AF81" s="184" t="s">
        <v>169</v>
      </c>
      <c r="AG81" s="184" t="s">
        <v>113</v>
      </c>
      <c r="AH81" s="159"/>
      <c r="AI81" s="160"/>
      <c r="AJ81" s="160"/>
      <c r="AK81" s="160"/>
      <c r="AL81" s="161"/>
      <c r="AM81" s="165">
        <v>29</v>
      </c>
      <c r="AN81" s="165">
        <v>0</v>
      </c>
      <c r="AO81" s="167">
        <v>15</v>
      </c>
      <c r="AQ81" s="146">
        <f>IF(G81="x", 1,0)</f>
        <v>0</v>
      </c>
      <c r="AR81" s="146">
        <f>IF(H81="x", 1,0)</f>
        <v>0</v>
      </c>
      <c r="AU81" s="145">
        <f>IF(A81="","",2)</f>
        <v>2</v>
      </c>
    </row>
    <row r="82" spans="1:47" ht="18" customHeight="1" thickBot="1">
      <c r="A82" s="203"/>
      <c r="B82" s="188" t="s">
        <v>246</v>
      </c>
      <c r="C82" s="189"/>
      <c r="D82" s="189"/>
      <c r="E82" s="189"/>
      <c r="F82" s="190"/>
      <c r="G82" s="180"/>
      <c r="H82" s="182"/>
      <c r="I82" s="182"/>
      <c r="J82" s="152"/>
      <c r="K82" s="148"/>
      <c r="L82" s="150"/>
      <c r="M82" s="152"/>
      <c r="N82" s="148"/>
      <c r="O82" s="152"/>
      <c r="P82" s="154"/>
      <c r="Q82" s="152"/>
      <c r="R82" s="154"/>
      <c r="S82" s="156"/>
      <c r="T82" s="158"/>
      <c r="U82" s="170"/>
      <c r="V82" s="156"/>
      <c r="W82" s="158"/>
      <c r="X82" s="170"/>
      <c r="Y82" s="156"/>
      <c r="Z82" s="173"/>
      <c r="AA82" s="173"/>
      <c r="AB82" s="173"/>
      <c r="AC82" s="173"/>
      <c r="AD82" s="194"/>
      <c r="AE82" s="117">
        <v>247522</v>
      </c>
      <c r="AF82" s="185"/>
      <c r="AG82" s="185"/>
      <c r="AH82" s="162"/>
      <c r="AI82" s="163"/>
      <c r="AJ82" s="163"/>
      <c r="AK82" s="163"/>
      <c r="AL82" s="164"/>
      <c r="AM82" s="166"/>
      <c r="AN82" s="166"/>
      <c r="AO82" s="168"/>
      <c r="AQ82" s="146"/>
      <c r="AR82" s="146"/>
      <c r="AU82" s="145"/>
    </row>
    <row r="83" spans="1:47" ht="18" customHeight="1">
      <c r="A83" s="175">
        <v>42807</v>
      </c>
      <c r="B83" s="159" t="s">
        <v>245</v>
      </c>
      <c r="C83" s="177"/>
      <c r="D83" s="177"/>
      <c r="E83" s="177"/>
      <c r="F83" s="178"/>
      <c r="G83" s="179" t="s">
        <v>106</v>
      </c>
      <c r="H83" s="181"/>
      <c r="I83" s="183">
        <v>0.3298611111111111</v>
      </c>
      <c r="J83" s="151"/>
      <c r="K83" s="147"/>
      <c r="L83" s="149">
        <v>5</v>
      </c>
      <c r="M83" s="151">
        <v>2.5</v>
      </c>
      <c r="N83" s="147">
        <v>11</v>
      </c>
      <c r="O83" s="151">
        <v>3</v>
      </c>
      <c r="P83" s="153">
        <v>1</v>
      </c>
      <c r="Q83" s="151"/>
      <c r="R83" s="153"/>
      <c r="S83" s="155"/>
      <c r="T83" s="157"/>
      <c r="U83" s="169"/>
      <c r="V83" s="155" t="s">
        <v>193</v>
      </c>
      <c r="W83" s="157"/>
      <c r="X83" s="169">
        <v>0.1</v>
      </c>
      <c r="Y83" s="171"/>
      <c r="Z83" s="172" t="s">
        <v>107</v>
      </c>
      <c r="AA83" s="174"/>
      <c r="AB83" s="174"/>
      <c r="AC83" s="174"/>
      <c r="AD83" s="193"/>
      <c r="AE83" s="12" t="s">
        <v>67</v>
      </c>
      <c r="AF83" s="184" t="s">
        <v>166</v>
      </c>
      <c r="AG83" s="184" t="s">
        <v>113</v>
      </c>
      <c r="AH83" s="159"/>
      <c r="AI83" s="160"/>
      <c r="AJ83" s="160"/>
      <c r="AK83" s="160"/>
      <c r="AL83" s="161"/>
      <c r="AM83" s="165">
        <v>29</v>
      </c>
      <c r="AN83" s="165">
        <v>0</v>
      </c>
      <c r="AO83" s="167">
        <v>15</v>
      </c>
      <c r="AQ83" s="146">
        <f>IF(G83="x", 1,0)</f>
        <v>1</v>
      </c>
      <c r="AR83" s="146">
        <f>IF(H83="x", 1,0)</f>
        <v>0</v>
      </c>
      <c r="AU83" s="145">
        <f>IF(A83="","",2)</f>
        <v>2</v>
      </c>
    </row>
    <row r="84" spans="1:47" ht="18" customHeight="1" thickBot="1">
      <c r="A84" s="203"/>
      <c r="B84" s="188" t="s">
        <v>246</v>
      </c>
      <c r="C84" s="189"/>
      <c r="D84" s="189"/>
      <c r="E84" s="189"/>
      <c r="F84" s="190"/>
      <c r="G84" s="180"/>
      <c r="H84" s="182"/>
      <c r="I84" s="182"/>
      <c r="J84" s="152"/>
      <c r="K84" s="148"/>
      <c r="L84" s="150"/>
      <c r="M84" s="152"/>
      <c r="N84" s="148"/>
      <c r="O84" s="152"/>
      <c r="P84" s="154"/>
      <c r="Q84" s="152"/>
      <c r="R84" s="154"/>
      <c r="S84" s="156"/>
      <c r="T84" s="158"/>
      <c r="U84" s="170"/>
      <c r="V84" s="156"/>
      <c r="W84" s="158"/>
      <c r="X84" s="170"/>
      <c r="Y84" s="156"/>
      <c r="Z84" s="173"/>
      <c r="AA84" s="173"/>
      <c r="AB84" s="173"/>
      <c r="AC84" s="173"/>
      <c r="AD84" s="194"/>
      <c r="AE84" s="125">
        <v>247522</v>
      </c>
      <c r="AF84" s="185"/>
      <c r="AG84" s="185"/>
      <c r="AH84" s="162"/>
      <c r="AI84" s="163"/>
      <c r="AJ84" s="163"/>
      <c r="AK84" s="163"/>
      <c r="AL84" s="164"/>
      <c r="AM84" s="166"/>
      <c r="AN84" s="166"/>
      <c r="AO84" s="168"/>
      <c r="AQ84" s="146"/>
      <c r="AR84" s="146"/>
      <c r="AU84" s="145"/>
    </row>
    <row r="85" spans="1:47" ht="18" customHeight="1">
      <c r="A85" s="175">
        <v>42807</v>
      </c>
      <c r="B85" s="159" t="s">
        <v>247</v>
      </c>
      <c r="C85" s="177"/>
      <c r="D85" s="177"/>
      <c r="E85" s="177"/>
      <c r="F85" s="178"/>
      <c r="G85" s="179"/>
      <c r="H85" s="181"/>
      <c r="I85" s="183">
        <v>0.59375</v>
      </c>
      <c r="J85" s="151"/>
      <c r="K85" s="147"/>
      <c r="L85" s="149"/>
      <c r="M85" s="151"/>
      <c r="N85" s="147"/>
      <c r="O85" s="151"/>
      <c r="P85" s="153"/>
      <c r="Q85" s="151"/>
      <c r="R85" s="153"/>
      <c r="S85" s="155"/>
      <c r="T85" s="157"/>
      <c r="U85" s="169"/>
      <c r="V85" s="155"/>
      <c r="W85" s="157"/>
      <c r="X85" s="169"/>
      <c r="Y85" s="171"/>
      <c r="Z85" s="172" t="s">
        <v>107</v>
      </c>
      <c r="AA85" s="174"/>
      <c r="AB85" s="174"/>
      <c r="AC85" s="174"/>
      <c r="AD85" s="193"/>
      <c r="AE85" s="12" t="s">
        <v>67</v>
      </c>
      <c r="AF85" s="184" t="s">
        <v>169</v>
      </c>
      <c r="AG85" s="184" t="s">
        <v>113</v>
      </c>
      <c r="AH85" s="159"/>
      <c r="AI85" s="160"/>
      <c r="AJ85" s="160"/>
      <c r="AK85" s="160"/>
      <c r="AL85" s="161"/>
      <c r="AM85" s="165">
        <v>29</v>
      </c>
      <c r="AN85" s="165">
        <v>0</v>
      </c>
      <c r="AO85" s="167">
        <v>15</v>
      </c>
      <c r="AQ85" s="146">
        <f>IF(G85="x", 1,0)</f>
        <v>0</v>
      </c>
      <c r="AR85" s="146">
        <f>IF(H85="x", 1,0)</f>
        <v>0</v>
      </c>
      <c r="AU85" s="145">
        <f>IF(A85="","",2)</f>
        <v>2</v>
      </c>
    </row>
    <row r="86" spans="1:47" ht="18" customHeight="1" thickBot="1">
      <c r="A86" s="203"/>
      <c r="B86" s="188" t="s">
        <v>206</v>
      </c>
      <c r="C86" s="189"/>
      <c r="D86" s="189"/>
      <c r="E86" s="189"/>
      <c r="F86" s="190"/>
      <c r="G86" s="180"/>
      <c r="H86" s="182"/>
      <c r="I86" s="182"/>
      <c r="J86" s="152"/>
      <c r="K86" s="148"/>
      <c r="L86" s="150"/>
      <c r="M86" s="152"/>
      <c r="N86" s="148"/>
      <c r="O86" s="152"/>
      <c r="P86" s="154"/>
      <c r="Q86" s="152"/>
      <c r="R86" s="154"/>
      <c r="S86" s="156"/>
      <c r="T86" s="158"/>
      <c r="U86" s="170"/>
      <c r="V86" s="156"/>
      <c r="W86" s="158"/>
      <c r="X86" s="170"/>
      <c r="Y86" s="156"/>
      <c r="Z86" s="173"/>
      <c r="AA86" s="173"/>
      <c r="AB86" s="173"/>
      <c r="AC86" s="173"/>
      <c r="AD86" s="194"/>
      <c r="AE86" s="117">
        <v>247518</v>
      </c>
      <c r="AF86" s="185"/>
      <c r="AG86" s="185"/>
      <c r="AH86" s="162"/>
      <c r="AI86" s="163"/>
      <c r="AJ86" s="163"/>
      <c r="AK86" s="163"/>
      <c r="AL86" s="164"/>
      <c r="AM86" s="166"/>
      <c r="AN86" s="166"/>
      <c r="AO86" s="168"/>
      <c r="AQ86" s="146"/>
      <c r="AR86" s="146"/>
      <c r="AU86" s="145"/>
    </row>
    <row r="87" spans="1:47" ht="18" customHeight="1">
      <c r="A87" s="175">
        <v>42807</v>
      </c>
      <c r="B87" s="159" t="s">
        <v>248</v>
      </c>
      <c r="C87" s="177"/>
      <c r="D87" s="177"/>
      <c r="E87" s="177"/>
      <c r="F87" s="178"/>
      <c r="G87" s="179" t="s">
        <v>106</v>
      </c>
      <c r="H87" s="181"/>
      <c r="I87" s="183">
        <v>0.61458333333333337</v>
      </c>
      <c r="J87" s="151"/>
      <c r="K87" s="147"/>
      <c r="L87" s="149">
        <v>2</v>
      </c>
      <c r="M87" s="151">
        <v>1.5</v>
      </c>
      <c r="N87" s="147">
        <v>5</v>
      </c>
      <c r="O87" s="151"/>
      <c r="P87" s="153"/>
      <c r="Q87" s="151"/>
      <c r="R87" s="153"/>
      <c r="S87" s="155"/>
      <c r="T87" s="157"/>
      <c r="U87" s="169"/>
      <c r="V87" s="155" t="s">
        <v>193</v>
      </c>
      <c r="W87" s="157"/>
      <c r="X87" s="169">
        <v>0.3</v>
      </c>
      <c r="Y87" s="171"/>
      <c r="Z87" s="172" t="s">
        <v>107</v>
      </c>
      <c r="AA87" s="174"/>
      <c r="AB87" s="174"/>
      <c r="AC87" s="174"/>
      <c r="AD87" s="193"/>
      <c r="AE87" s="12" t="s">
        <v>67</v>
      </c>
      <c r="AF87" s="184" t="s">
        <v>166</v>
      </c>
      <c r="AG87" s="184" t="s">
        <v>113</v>
      </c>
      <c r="AH87" s="159"/>
      <c r="AI87" s="160"/>
      <c r="AJ87" s="160"/>
      <c r="AK87" s="160"/>
      <c r="AL87" s="161"/>
      <c r="AM87" s="165">
        <v>29</v>
      </c>
      <c r="AN87" s="165">
        <v>0</v>
      </c>
      <c r="AO87" s="167">
        <v>15</v>
      </c>
      <c r="AQ87" s="146">
        <f>IF(G87="x", 1,0)</f>
        <v>1</v>
      </c>
      <c r="AR87" s="146">
        <f>IF(H87="x", 1,0)</f>
        <v>0</v>
      </c>
      <c r="AU87" s="145">
        <f>IF(A87="","",2)</f>
        <v>2</v>
      </c>
    </row>
    <row r="88" spans="1:47" ht="18" customHeight="1" thickBot="1">
      <c r="A88" s="203"/>
      <c r="B88" s="188" t="s">
        <v>249</v>
      </c>
      <c r="C88" s="189"/>
      <c r="D88" s="189"/>
      <c r="E88" s="189"/>
      <c r="F88" s="190"/>
      <c r="G88" s="180"/>
      <c r="H88" s="182"/>
      <c r="I88" s="182"/>
      <c r="J88" s="152"/>
      <c r="K88" s="148"/>
      <c r="L88" s="150"/>
      <c r="M88" s="152"/>
      <c r="N88" s="148"/>
      <c r="O88" s="152"/>
      <c r="P88" s="154"/>
      <c r="Q88" s="152"/>
      <c r="R88" s="154"/>
      <c r="S88" s="156"/>
      <c r="T88" s="158"/>
      <c r="U88" s="170"/>
      <c r="V88" s="156"/>
      <c r="W88" s="158"/>
      <c r="X88" s="170"/>
      <c r="Y88" s="156"/>
      <c r="Z88" s="173"/>
      <c r="AA88" s="173"/>
      <c r="AB88" s="173"/>
      <c r="AC88" s="173"/>
      <c r="AD88" s="194"/>
      <c r="AE88" s="117">
        <v>203875</v>
      </c>
      <c r="AF88" s="185"/>
      <c r="AG88" s="185"/>
      <c r="AH88" s="162"/>
      <c r="AI88" s="163"/>
      <c r="AJ88" s="163"/>
      <c r="AK88" s="163"/>
      <c r="AL88" s="164"/>
      <c r="AM88" s="166"/>
      <c r="AN88" s="166"/>
      <c r="AO88" s="168"/>
      <c r="AQ88" s="146"/>
      <c r="AR88" s="146"/>
      <c r="AU88" s="145"/>
    </row>
    <row r="89" spans="1:47" ht="18" customHeight="1">
      <c r="A89" s="175">
        <v>42807</v>
      </c>
      <c r="B89" s="159" t="s">
        <v>250</v>
      </c>
      <c r="C89" s="177"/>
      <c r="D89" s="177"/>
      <c r="E89" s="177"/>
      <c r="F89" s="178"/>
      <c r="G89" s="179"/>
      <c r="H89" s="181"/>
      <c r="I89" s="183">
        <v>0.77083333333333337</v>
      </c>
      <c r="J89" s="151"/>
      <c r="K89" s="147"/>
      <c r="L89" s="149"/>
      <c r="M89" s="151"/>
      <c r="N89" s="147"/>
      <c r="O89" s="151"/>
      <c r="P89" s="153"/>
      <c r="Q89" s="151"/>
      <c r="R89" s="153"/>
      <c r="S89" s="155"/>
      <c r="T89" s="157"/>
      <c r="U89" s="169"/>
      <c r="V89" s="155"/>
      <c r="W89" s="157"/>
      <c r="X89" s="169"/>
      <c r="Y89" s="171"/>
      <c r="Z89" s="172" t="s">
        <v>107</v>
      </c>
      <c r="AA89" s="174"/>
      <c r="AB89" s="174"/>
      <c r="AC89" s="174"/>
      <c r="AD89" s="193"/>
      <c r="AE89" s="12" t="s">
        <v>67</v>
      </c>
      <c r="AF89" s="184" t="s">
        <v>169</v>
      </c>
      <c r="AG89" s="184" t="s">
        <v>115</v>
      </c>
      <c r="AH89" s="159"/>
      <c r="AI89" s="160"/>
      <c r="AJ89" s="160"/>
      <c r="AK89" s="160"/>
      <c r="AL89" s="161"/>
      <c r="AM89" s="165">
        <v>29</v>
      </c>
      <c r="AN89" s="165">
        <v>0</v>
      </c>
      <c r="AO89" s="167">
        <v>10</v>
      </c>
      <c r="AQ89" s="146">
        <f>IF(G89="x", 1,0)</f>
        <v>0</v>
      </c>
      <c r="AR89" s="146">
        <f>IF(H89="x", 1,0)</f>
        <v>0</v>
      </c>
      <c r="AU89" s="145">
        <f>IF(A89="","",2)</f>
        <v>2</v>
      </c>
    </row>
    <row r="90" spans="1:47" ht="18" customHeight="1" thickBot="1">
      <c r="A90" s="203"/>
      <c r="B90" s="188" t="s">
        <v>251</v>
      </c>
      <c r="C90" s="189"/>
      <c r="D90" s="189"/>
      <c r="E90" s="189"/>
      <c r="F90" s="190"/>
      <c r="G90" s="180"/>
      <c r="H90" s="182"/>
      <c r="I90" s="182"/>
      <c r="J90" s="152"/>
      <c r="K90" s="148"/>
      <c r="L90" s="150"/>
      <c r="M90" s="152"/>
      <c r="N90" s="148"/>
      <c r="O90" s="152"/>
      <c r="P90" s="154"/>
      <c r="Q90" s="152"/>
      <c r="R90" s="154"/>
      <c r="S90" s="156"/>
      <c r="T90" s="158"/>
      <c r="U90" s="170"/>
      <c r="V90" s="156"/>
      <c r="W90" s="158"/>
      <c r="X90" s="170"/>
      <c r="Y90" s="156"/>
      <c r="Z90" s="173"/>
      <c r="AA90" s="173"/>
      <c r="AB90" s="173"/>
      <c r="AC90" s="173"/>
      <c r="AD90" s="194"/>
      <c r="AE90" s="117">
        <v>247515</v>
      </c>
      <c r="AF90" s="185"/>
      <c r="AG90" s="185"/>
      <c r="AH90" s="162"/>
      <c r="AI90" s="163"/>
      <c r="AJ90" s="163"/>
      <c r="AK90" s="163"/>
      <c r="AL90" s="164"/>
      <c r="AM90" s="166"/>
      <c r="AN90" s="166"/>
      <c r="AO90" s="168"/>
      <c r="AQ90" s="146"/>
      <c r="AR90" s="146"/>
      <c r="AU90" s="145"/>
    </row>
    <row r="91" spans="1:47" ht="18" customHeight="1">
      <c r="A91" s="175">
        <v>42808</v>
      </c>
      <c r="B91" s="159" t="s">
        <v>252</v>
      </c>
      <c r="C91" s="177"/>
      <c r="D91" s="177"/>
      <c r="E91" s="177"/>
      <c r="F91" s="178"/>
      <c r="G91" s="179"/>
      <c r="H91" s="181"/>
      <c r="I91" s="183">
        <v>0.3298611111111111</v>
      </c>
      <c r="J91" s="151"/>
      <c r="K91" s="147"/>
      <c r="L91" s="149"/>
      <c r="M91" s="151"/>
      <c r="N91" s="147"/>
      <c r="O91" s="151"/>
      <c r="P91" s="153"/>
      <c r="Q91" s="151"/>
      <c r="R91" s="153"/>
      <c r="S91" s="155"/>
      <c r="T91" s="157"/>
      <c r="U91" s="169"/>
      <c r="V91" s="155"/>
      <c r="W91" s="157"/>
      <c r="X91" s="169"/>
      <c r="Y91" s="171"/>
      <c r="Z91" s="172" t="s">
        <v>107</v>
      </c>
      <c r="AA91" s="174"/>
      <c r="AB91" s="174"/>
      <c r="AC91" s="174"/>
      <c r="AD91" s="193"/>
      <c r="AE91" s="12" t="s">
        <v>67</v>
      </c>
      <c r="AF91" s="184" t="s">
        <v>169</v>
      </c>
      <c r="AG91" s="184" t="s">
        <v>115</v>
      </c>
      <c r="AH91" s="159"/>
      <c r="AI91" s="160"/>
      <c r="AJ91" s="160"/>
      <c r="AK91" s="160"/>
      <c r="AL91" s="161"/>
      <c r="AM91" s="165">
        <v>29</v>
      </c>
      <c r="AN91" s="165">
        <v>0</v>
      </c>
      <c r="AO91" s="167">
        <v>10</v>
      </c>
      <c r="AQ91" s="146">
        <f>IF(G91="x", 1,0)</f>
        <v>0</v>
      </c>
      <c r="AR91" s="146">
        <f>IF(H91="x", 1,0)</f>
        <v>0</v>
      </c>
      <c r="AU91" s="145">
        <f>IF(A91="","",3)</f>
        <v>3</v>
      </c>
    </row>
    <row r="92" spans="1:47" ht="18" customHeight="1" thickBot="1">
      <c r="A92" s="203"/>
      <c r="B92" s="188" t="s">
        <v>253</v>
      </c>
      <c r="C92" s="189"/>
      <c r="D92" s="189"/>
      <c r="E92" s="189"/>
      <c r="F92" s="190"/>
      <c r="G92" s="180"/>
      <c r="H92" s="182"/>
      <c r="I92" s="182"/>
      <c r="J92" s="152"/>
      <c r="K92" s="148"/>
      <c r="L92" s="150"/>
      <c r="M92" s="152"/>
      <c r="N92" s="148"/>
      <c r="O92" s="152"/>
      <c r="P92" s="154"/>
      <c r="Q92" s="152"/>
      <c r="R92" s="154"/>
      <c r="S92" s="156"/>
      <c r="T92" s="158"/>
      <c r="U92" s="170"/>
      <c r="V92" s="156"/>
      <c r="W92" s="158"/>
      <c r="X92" s="170"/>
      <c r="Y92" s="156"/>
      <c r="Z92" s="173"/>
      <c r="AA92" s="173"/>
      <c r="AB92" s="173"/>
      <c r="AC92" s="173"/>
      <c r="AD92" s="194"/>
      <c r="AE92" s="117">
        <v>247527</v>
      </c>
      <c r="AF92" s="185"/>
      <c r="AG92" s="185"/>
      <c r="AH92" s="162"/>
      <c r="AI92" s="163"/>
      <c r="AJ92" s="163"/>
      <c r="AK92" s="163"/>
      <c r="AL92" s="164"/>
      <c r="AM92" s="166"/>
      <c r="AN92" s="166"/>
      <c r="AO92" s="168"/>
      <c r="AQ92" s="146"/>
      <c r="AR92" s="146"/>
      <c r="AU92" s="145"/>
    </row>
    <row r="93" spans="1:47" ht="18" customHeight="1">
      <c r="A93" s="175">
        <v>42808</v>
      </c>
      <c r="B93" s="159" t="s">
        <v>254</v>
      </c>
      <c r="C93" s="177"/>
      <c r="D93" s="177"/>
      <c r="E93" s="177"/>
      <c r="F93" s="178"/>
      <c r="G93" s="179"/>
      <c r="H93" s="181"/>
      <c r="I93" s="183">
        <v>0.4201388888888889</v>
      </c>
      <c r="J93" s="151"/>
      <c r="K93" s="147"/>
      <c r="L93" s="149"/>
      <c r="M93" s="151"/>
      <c r="N93" s="147"/>
      <c r="O93" s="151"/>
      <c r="P93" s="153"/>
      <c r="Q93" s="151"/>
      <c r="R93" s="153"/>
      <c r="S93" s="155"/>
      <c r="T93" s="157"/>
      <c r="U93" s="169"/>
      <c r="V93" s="155"/>
      <c r="W93" s="157"/>
      <c r="X93" s="169"/>
      <c r="Y93" s="171"/>
      <c r="Z93" s="172" t="s">
        <v>107</v>
      </c>
      <c r="AA93" s="174"/>
      <c r="AB93" s="174"/>
      <c r="AC93" s="174"/>
      <c r="AD93" s="193"/>
      <c r="AE93" s="12" t="s">
        <v>67</v>
      </c>
      <c r="AF93" s="184" t="s">
        <v>169</v>
      </c>
      <c r="AG93" s="184" t="s">
        <v>115</v>
      </c>
      <c r="AH93" s="159"/>
      <c r="AI93" s="160"/>
      <c r="AJ93" s="160"/>
      <c r="AK93" s="160"/>
      <c r="AL93" s="161"/>
      <c r="AM93" s="165">
        <v>29</v>
      </c>
      <c r="AN93" s="165">
        <v>0</v>
      </c>
      <c r="AO93" s="167">
        <v>5</v>
      </c>
      <c r="AQ93" s="146">
        <f>IF(G93="x", 1,0)</f>
        <v>0</v>
      </c>
      <c r="AR93" s="146">
        <f>IF(H93="x", 1,0)</f>
        <v>0</v>
      </c>
      <c r="AU93" s="145">
        <f>IF(A93="","",3)</f>
        <v>3</v>
      </c>
    </row>
    <row r="94" spans="1:47" ht="18" customHeight="1" thickBot="1">
      <c r="A94" s="203"/>
      <c r="B94" s="188" t="s">
        <v>255</v>
      </c>
      <c r="C94" s="189"/>
      <c r="D94" s="189"/>
      <c r="E94" s="189"/>
      <c r="F94" s="190"/>
      <c r="G94" s="180"/>
      <c r="H94" s="182"/>
      <c r="I94" s="182"/>
      <c r="J94" s="152"/>
      <c r="K94" s="148"/>
      <c r="L94" s="150"/>
      <c r="M94" s="152"/>
      <c r="N94" s="148"/>
      <c r="O94" s="152"/>
      <c r="P94" s="154"/>
      <c r="Q94" s="152"/>
      <c r="R94" s="154"/>
      <c r="S94" s="156"/>
      <c r="T94" s="158"/>
      <c r="U94" s="170"/>
      <c r="V94" s="156"/>
      <c r="W94" s="158"/>
      <c r="X94" s="170"/>
      <c r="Y94" s="156"/>
      <c r="Z94" s="173"/>
      <c r="AA94" s="173"/>
      <c r="AB94" s="173"/>
      <c r="AC94" s="173"/>
      <c r="AD94" s="194"/>
      <c r="AE94" s="117">
        <v>247520</v>
      </c>
      <c r="AF94" s="185"/>
      <c r="AG94" s="185"/>
      <c r="AH94" s="162"/>
      <c r="AI94" s="163"/>
      <c r="AJ94" s="163"/>
      <c r="AK94" s="163"/>
      <c r="AL94" s="164"/>
      <c r="AM94" s="166"/>
      <c r="AN94" s="166"/>
      <c r="AO94" s="168"/>
      <c r="AQ94" s="146"/>
      <c r="AR94" s="146"/>
      <c r="AU94" s="145"/>
    </row>
    <row r="95" spans="1:47" ht="18" customHeight="1">
      <c r="A95" s="175">
        <v>42808</v>
      </c>
      <c r="B95" s="159" t="s">
        <v>256</v>
      </c>
      <c r="C95" s="177"/>
      <c r="D95" s="177"/>
      <c r="E95" s="177"/>
      <c r="F95" s="178"/>
      <c r="G95" s="179"/>
      <c r="H95" s="181"/>
      <c r="I95" s="183">
        <v>0.51736111111111105</v>
      </c>
      <c r="J95" s="151"/>
      <c r="K95" s="147"/>
      <c r="L95" s="149"/>
      <c r="M95" s="151"/>
      <c r="N95" s="147"/>
      <c r="O95" s="151"/>
      <c r="P95" s="153"/>
      <c r="Q95" s="151"/>
      <c r="R95" s="153"/>
      <c r="S95" s="155"/>
      <c r="T95" s="157"/>
      <c r="U95" s="169"/>
      <c r="V95" s="155"/>
      <c r="W95" s="157"/>
      <c r="X95" s="169"/>
      <c r="Y95" s="171"/>
      <c r="Z95" s="172" t="s">
        <v>107</v>
      </c>
      <c r="AA95" s="174"/>
      <c r="AB95" s="174"/>
      <c r="AC95" s="174"/>
      <c r="AD95" s="193"/>
      <c r="AE95" s="12" t="s">
        <v>67</v>
      </c>
      <c r="AF95" s="184" t="s">
        <v>169</v>
      </c>
      <c r="AG95" s="184" t="s">
        <v>115</v>
      </c>
      <c r="AH95" s="159"/>
      <c r="AI95" s="160"/>
      <c r="AJ95" s="160"/>
      <c r="AK95" s="160"/>
      <c r="AL95" s="161"/>
      <c r="AM95" s="165">
        <v>30</v>
      </c>
      <c r="AN95" s="165">
        <v>0</v>
      </c>
      <c r="AO95" s="167">
        <v>5</v>
      </c>
      <c r="AQ95" s="146">
        <f>IF(G95="x", 1,0)</f>
        <v>0</v>
      </c>
      <c r="AR95" s="146">
        <f>IF(H95="x", 1,0)</f>
        <v>0</v>
      </c>
      <c r="AU95" s="145">
        <f>IF(A95="","",3)</f>
        <v>3</v>
      </c>
    </row>
    <row r="96" spans="1:47" ht="18" customHeight="1" thickBot="1">
      <c r="A96" s="203"/>
      <c r="B96" s="188" t="s">
        <v>257</v>
      </c>
      <c r="C96" s="189"/>
      <c r="D96" s="189"/>
      <c r="E96" s="189"/>
      <c r="F96" s="190"/>
      <c r="G96" s="180"/>
      <c r="H96" s="182"/>
      <c r="I96" s="182"/>
      <c r="J96" s="152"/>
      <c r="K96" s="148"/>
      <c r="L96" s="150"/>
      <c r="M96" s="152"/>
      <c r="N96" s="148"/>
      <c r="O96" s="152"/>
      <c r="P96" s="154"/>
      <c r="Q96" s="152"/>
      <c r="R96" s="154"/>
      <c r="S96" s="156"/>
      <c r="T96" s="158"/>
      <c r="U96" s="170"/>
      <c r="V96" s="156"/>
      <c r="W96" s="158"/>
      <c r="X96" s="170"/>
      <c r="Y96" s="156"/>
      <c r="Z96" s="173"/>
      <c r="AA96" s="173"/>
      <c r="AB96" s="173"/>
      <c r="AC96" s="173"/>
      <c r="AD96" s="194"/>
      <c r="AE96" s="117">
        <v>236474</v>
      </c>
      <c r="AF96" s="185"/>
      <c r="AG96" s="185"/>
      <c r="AH96" s="162"/>
      <c r="AI96" s="163"/>
      <c r="AJ96" s="163"/>
      <c r="AK96" s="163"/>
      <c r="AL96" s="164"/>
      <c r="AM96" s="166"/>
      <c r="AN96" s="166"/>
      <c r="AO96" s="168"/>
      <c r="AQ96" s="146"/>
      <c r="AR96" s="146"/>
      <c r="AU96" s="145"/>
    </row>
    <row r="97" spans="1:47" ht="18" customHeight="1">
      <c r="A97" s="175">
        <v>42810</v>
      </c>
      <c r="B97" s="159" t="s">
        <v>258</v>
      </c>
      <c r="C97" s="177"/>
      <c r="D97" s="177"/>
      <c r="E97" s="177"/>
      <c r="F97" s="178"/>
      <c r="G97" s="179"/>
      <c r="H97" s="181"/>
      <c r="I97" s="183">
        <v>0.34375</v>
      </c>
      <c r="J97" s="151"/>
      <c r="K97" s="147"/>
      <c r="L97" s="149"/>
      <c r="M97" s="151"/>
      <c r="N97" s="147"/>
      <c r="O97" s="151"/>
      <c r="P97" s="153"/>
      <c r="Q97" s="151"/>
      <c r="R97" s="153"/>
      <c r="S97" s="155"/>
      <c r="T97" s="157"/>
      <c r="U97" s="169"/>
      <c r="V97" s="155"/>
      <c r="W97" s="157"/>
      <c r="X97" s="169"/>
      <c r="Y97" s="171"/>
      <c r="Z97" s="172" t="s">
        <v>107</v>
      </c>
      <c r="AA97" s="174"/>
      <c r="AB97" s="174"/>
      <c r="AC97" s="174"/>
      <c r="AD97" s="193"/>
      <c r="AE97" s="12" t="s">
        <v>67</v>
      </c>
      <c r="AF97" s="184" t="s">
        <v>164</v>
      </c>
      <c r="AG97" s="184" t="s">
        <v>130</v>
      </c>
      <c r="AH97" s="159"/>
      <c r="AI97" s="160"/>
      <c r="AJ97" s="160"/>
      <c r="AK97" s="160"/>
      <c r="AL97" s="161"/>
      <c r="AM97" s="165">
        <v>30</v>
      </c>
      <c r="AN97" s="165">
        <v>225</v>
      </c>
      <c r="AO97" s="167">
        <v>10</v>
      </c>
      <c r="AQ97" s="146">
        <f>IF(G97="x", 1,0)</f>
        <v>0</v>
      </c>
      <c r="AR97" s="146">
        <f>IF(H97="x", 1,0)</f>
        <v>0</v>
      </c>
      <c r="AU97" s="145">
        <f>IF(A97="","",3)</f>
        <v>3</v>
      </c>
    </row>
    <row r="98" spans="1:47" ht="18" customHeight="1" thickBot="1">
      <c r="A98" s="203"/>
      <c r="B98" s="188" t="s">
        <v>259</v>
      </c>
      <c r="C98" s="189"/>
      <c r="D98" s="189"/>
      <c r="E98" s="189"/>
      <c r="F98" s="190"/>
      <c r="G98" s="180"/>
      <c r="H98" s="182"/>
      <c r="I98" s="182"/>
      <c r="J98" s="152"/>
      <c r="K98" s="148"/>
      <c r="L98" s="150"/>
      <c r="M98" s="152"/>
      <c r="N98" s="148"/>
      <c r="O98" s="152"/>
      <c r="P98" s="154"/>
      <c r="Q98" s="152"/>
      <c r="R98" s="154"/>
      <c r="S98" s="156"/>
      <c r="T98" s="158"/>
      <c r="U98" s="170"/>
      <c r="V98" s="156"/>
      <c r="W98" s="158"/>
      <c r="X98" s="170"/>
      <c r="Y98" s="156"/>
      <c r="Z98" s="173"/>
      <c r="AA98" s="173"/>
      <c r="AB98" s="173"/>
      <c r="AC98" s="173"/>
      <c r="AD98" s="194"/>
      <c r="AE98" s="117">
        <v>233917</v>
      </c>
      <c r="AF98" s="185"/>
      <c r="AG98" s="185"/>
      <c r="AH98" s="162"/>
      <c r="AI98" s="163"/>
      <c r="AJ98" s="163"/>
      <c r="AK98" s="163"/>
      <c r="AL98" s="164"/>
      <c r="AM98" s="166"/>
      <c r="AN98" s="166"/>
      <c r="AO98" s="168"/>
      <c r="AQ98" s="146"/>
      <c r="AR98" s="146"/>
      <c r="AU98" s="145"/>
    </row>
    <row r="99" spans="1:47" ht="18" customHeight="1">
      <c r="A99" s="175">
        <v>42810</v>
      </c>
      <c r="B99" s="159" t="s">
        <v>260</v>
      </c>
      <c r="C99" s="177"/>
      <c r="D99" s="177"/>
      <c r="E99" s="177"/>
      <c r="F99" s="178"/>
      <c r="G99" s="179" t="s">
        <v>106</v>
      </c>
      <c r="H99" s="181"/>
      <c r="I99" s="183">
        <v>0.4375</v>
      </c>
      <c r="J99" s="151"/>
      <c r="K99" s="147"/>
      <c r="L99" s="149">
        <v>1</v>
      </c>
      <c r="M99" s="151">
        <v>2</v>
      </c>
      <c r="N99" s="147">
        <v>14</v>
      </c>
      <c r="O99" s="151"/>
      <c r="P99" s="153"/>
      <c r="Q99" s="151"/>
      <c r="R99" s="153"/>
      <c r="S99" s="155"/>
      <c r="T99" s="157"/>
      <c r="U99" s="169"/>
      <c r="V99" s="155"/>
      <c r="W99" s="157"/>
      <c r="X99" s="169"/>
      <c r="Y99" s="171"/>
      <c r="Z99" s="172" t="s">
        <v>107</v>
      </c>
      <c r="AA99" s="174"/>
      <c r="AB99" s="174"/>
      <c r="AC99" s="174"/>
      <c r="AD99" s="193"/>
      <c r="AE99" s="12" t="s">
        <v>67</v>
      </c>
      <c r="AF99" s="184" t="s">
        <v>166</v>
      </c>
      <c r="AG99" s="184" t="s">
        <v>130</v>
      </c>
      <c r="AH99" s="159"/>
      <c r="AI99" s="160"/>
      <c r="AJ99" s="160"/>
      <c r="AK99" s="160"/>
      <c r="AL99" s="161"/>
      <c r="AM99" s="165">
        <v>30</v>
      </c>
      <c r="AN99" s="165">
        <v>225</v>
      </c>
      <c r="AO99" s="167">
        <v>10</v>
      </c>
      <c r="AQ99" s="146">
        <f>IF(G99="x", 1,0)</f>
        <v>1</v>
      </c>
      <c r="AR99" s="146">
        <f>IF(H99="x", 1,0)</f>
        <v>0</v>
      </c>
      <c r="AU99" s="145">
        <f>IF(A99="","",3)</f>
        <v>3</v>
      </c>
    </row>
    <row r="100" spans="1:47" ht="18" customHeight="1" thickBot="1">
      <c r="A100" s="203"/>
      <c r="B100" s="188" t="s">
        <v>261</v>
      </c>
      <c r="C100" s="189"/>
      <c r="D100" s="189"/>
      <c r="E100" s="189"/>
      <c r="F100" s="190"/>
      <c r="G100" s="180"/>
      <c r="H100" s="182"/>
      <c r="I100" s="182"/>
      <c r="J100" s="152"/>
      <c r="K100" s="148"/>
      <c r="L100" s="150"/>
      <c r="M100" s="152"/>
      <c r="N100" s="148"/>
      <c r="O100" s="152"/>
      <c r="P100" s="154"/>
      <c r="Q100" s="152"/>
      <c r="R100" s="154"/>
      <c r="S100" s="156"/>
      <c r="T100" s="158"/>
      <c r="U100" s="170"/>
      <c r="V100" s="156"/>
      <c r="W100" s="158"/>
      <c r="X100" s="170"/>
      <c r="Y100" s="156"/>
      <c r="Z100" s="173"/>
      <c r="AA100" s="173"/>
      <c r="AB100" s="173"/>
      <c r="AC100" s="173"/>
      <c r="AD100" s="194"/>
      <c r="AE100" s="117">
        <v>206433</v>
      </c>
      <c r="AF100" s="185"/>
      <c r="AG100" s="185"/>
      <c r="AH100" s="162"/>
      <c r="AI100" s="163"/>
      <c r="AJ100" s="163"/>
      <c r="AK100" s="163"/>
      <c r="AL100" s="164"/>
      <c r="AM100" s="166"/>
      <c r="AN100" s="166"/>
      <c r="AO100" s="168"/>
      <c r="AQ100" s="146"/>
      <c r="AR100" s="146"/>
      <c r="AU100" s="145"/>
    </row>
    <row r="101" spans="1:47" ht="18" customHeight="1">
      <c r="A101" s="175">
        <v>42810</v>
      </c>
      <c r="B101" s="159" t="s">
        <v>258</v>
      </c>
      <c r="C101" s="177"/>
      <c r="D101" s="177"/>
      <c r="E101" s="177"/>
      <c r="F101" s="178"/>
      <c r="G101" s="179" t="s">
        <v>106</v>
      </c>
      <c r="H101" s="181"/>
      <c r="I101" s="183">
        <v>0.70138888888888884</v>
      </c>
      <c r="J101" s="151">
        <v>55</v>
      </c>
      <c r="K101" s="147">
        <v>13</v>
      </c>
      <c r="L101" s="149"/>
      <c r="M101" s="151"/>
      <c r="N101" s="147"/>
      <c r="O101" s="151"/>
      <c r="P101" s="153"/>
      <c r="Q101" s="151"/>
      <c r="R101" s="153"/>
      <c r="S101" s="155"/>
      <c r="T101" s="157"/>
      <c r="U101" s="169"/>
      <c r="V101" s="155"/>
      <c r="W101" s="157"/>
      <c r="X101" s="169"/>
      <c r="Y101" s="171" t="s">
        <v>106</v>
      </c>
      <c r="Z101" s="172"/>
      <c r="AA101" s="174"/>
      <c r="AB101" s="174"/>
      <c r="AC101" s="174"/>
      <c r="AD101" s="193"/>
      <c r="AE101" s="12"/>
      <c r="AF101" s="184"/>
      <c r="AG101" s="184" t="s">
        <v>130</v>
      </c>
      <c r="AH101" s="159"/>
      <c r="AI101" s="160"/>
      <c r="AJ101" s="160"/>
      <c r="AK101" s="160"/>
      <c r="AL101" s="161"/>
      <c r="AM101" s="165">
        <v>30</v>
      </c>
      <c r="AN101" s="165">
        <v>225</v>
      </c>
      <c r="AO101" s="167">
        <v>20</v>
      </c>
      <c r="AQ101" s="146">
        <f>IF(G101="x", 1,0)</f>
        <v>1</v>
      </c>
      <c r="AR101" s="146">
        <f>IF(H101="x", 1,0)</f>
        <v>0</v>
      </c>
      <c r="AU101" s="145">
        <f>IF(A101="","",3)</f>
        <v>3</v>
      </c>
    </row>
    <row r="102" spans="1:47" ht="18" customHeight="1" thickBot="1">
      <c r="A102" s="203"/>
      <c r="B102" s="188" t="s">
        <v>262</v>
      </c>
      <c r="C102" s="189"/>
      <c r="D102" s="189"/>
      <c r="E102" s="189"/>
      <c r="F102" s="190"/>
      <c r="G102" s="180"/>
      <c r="H102" s="182"/>
      <c r="I102" s="182"/>
      <c r="J102" s="152"/>
      <c r="K102" s="148"/>
      <c r="L102" s="150"/>
      <c r="M102" s="152"/>
      <c r="N102" s="148"/>
      <c r="O102" s="152"/>
      <c r="P102" s="154"/>
      <c r="Q102" s="152"/>
      <c r="R102" s="154"/>
      <c r="S102" s="156"/>
      <c r="T102" s="158"/>
      <c r="U102" s="170"/>
      <c r="V102" s="156"/>
      <c r="W102" s="158"/>
      <c r="X102" s="170"/>
      <c r="Y102" s="156"/>
      <c r="Z102" s="173"/>
      <c r="AA102" s="173"/>
      <c r="AB102" s="173"/>
      <c r="AC102" s="173"/>
      <c r="AD102" s="194"/>
      <c r="AE102" s="118"/>
      <c r="AF102" s="185"/>
      <c r="AG102" s="185"/>
      <c r="AH102" s="162"/>
      <c r="AI102" s="163"/>
      <c r="AJ102" s="163"/>
      <c r="AK102" s="163"/>
      <c r="AL102" s="164"/>
      <c r="AM102" s="166"/>
      <c r="AN102" s="166"/>
      <c r="AO102" s="168"/>
      <c r="AQ102" s="146"/>
      <c r="AR102" s="146"/>
      <c r="AU102" s="145"/>
    </row>
    <row r="103" spans="1:47" ht="18" customHeight="1">
      <c r="A103" s="175">
        <v>42811</v>
      </c>
      <c r="B103" s="159" t="s">
        <v>263</v>
      </c>
      <c r="C103" s="177"/>
      <c r="D103" s="177"/>
      <c r="E103" s="177"/>
      <c r="F103" s="178"/>
      <c r="G103" s="179" t="s">
        <v>106</v>
      </c>
      <c r="H103" s="181"/>
      <c r="I103" s="183">
        <v>0.25347222222222221</v>
      </c>
      <c r="J103" s="151">
        <v>50</v>
      </c>
      <c r="K103" s="147">
        <v>7</v>
      </c>
      <c r="L103" s="149">
        <v>5</v>
      </c>
      <c r="M103" s="151">
        <v>2.5</v>
      </c>
      <c r="N103" s="147">
        <v>23</v>
      </c>
      <c r="O103" s="151">
        <v>5</v>
      </c>
      <c r="P103" s="153">
        <v>5</v>
      </c>
      <c r="Q103" s="151"/>
      <c r="R103" s="153"/>
      <c r="S103" s="155"/>
      <c r="T103" s="157"/>
      <c r="U103" s="169"/>
      <c r="V103" s="155" t="s">
        <v>193</v>
      </c>
      <c r="W103" s="157"/>
      <c r="X103" s="169">
        <v>0.2</v>
      </c>
      <c r="Y103" s="171"/>
      <c r="Z103" s="172" t="s">
        <v>107</v>
      </c>
      <c r="AA103" s="174"/>
      <c r="AB103" s="174"/>
      <c r="AC103" s="174"/>
      <c r="AD103" s="193"/>
      <c r="AE103" s="12" t="s">
        <v>67</v>
      </c>
      <c r="AF103" s="184" t="s">
        <v>166</v>
      </c>
      <c r="AG103" s="184" t="s">
        <v>130</v>
      </c>
      <c r="AH103" s="159"/>
      <c r="AI103" s="160"/>
      <c r="AJ103" s="160"/>
      <c r="AK103" s="160"/>
      <c r="AL103" s="161"/>
      <c r="AM103" s="165">
        <v>30</v>
      </c>
      <c r="AN103" s="165">
        <v>180</v>
      </c>
      <c r="AO103" s="167">
        <v>15</v>
      </c>
      <c r="AQ103" s="146">
        <f>IF(G103="x", 1,0)</f>
        <v>1</v>
      </c>
      <c r="AR103" s="146">
        <f>IF(H103="x", 1,0)</f>
        <v>0</v>
      </c>
      <c r="AU103" s="145">
        <f>IF(A103="","",3)</f>
        <v>3</v>
      </c>
    </row>
    <row r="104" spans="1:47" ht="18" customHeight="1" thickBot="1">
      <c r="A104" s="203"/>
      <c r="B104" s="188" t="s">
        <v>264</v>
      </c>
      <c r="C104" s="189"/>
      <c r="D104" s="189"/>
      <c r="E104" s="189"/>
      <c r="F104" s="190"/>
      <c r="G104" s="180"/>
      <c r="H104" s="182"/>
      <c r="I104" s="182"/>
      <c r="J104" s="152"/>
      <c r="K104" s="148"/>
      <c r="L104" s="150"/>
      <c r="M104" s="152"/>
      <c r="N104" s="148"/>
      <c r="O104" s="152"/>
      <c r="P104" s="154"/>
      <c r="Q104" s="152"/>
      <c r="R104" s="154"/>
      <c r="S104" s="156"/>
      <c r="T104" s="158"/>
      <c r="U104" s="170"/>
      <c r="V104" s="156"/>
      <c r="W104" s="158"/>
      <c r="X104" s="170"/>
      <c r="Y104" s="156"/>
      <c r="Z104" s="173"/>
      <c r="AA104" s="173"/>
      <c r="AB104" s="173"/>
      <c r="AC104" s="173"/>
      <c r="AD104" s="194"/>
      <c r="AE104" s="66">
        <v>508585</v>
      </c>
      <c r="AF104" s="185"/>
      <c r="AG104" s="185"/>
      <c r="AH104" s="162"/>
      <c r="AI104" s="163"/>
      <c r="AJ104" s="163"/>
      <c r="AK104" s="163"/>
      <c r="AL104" s="164"/>
      <c r="AM104" s="166"/>
      <c r="AN104" s="166"/>
      <c r="AO104" s="168"/>
      <c r="AQ104" s="146"/>
      <c r="AR104" s="146"/>
      <c r="AU104" s="145"/>
    </row>
    <row r="105" spans="1:47" ht="18" customHeight="1">
      <c r="A105" s="175">
        <v>42811</v>
      </c>
      <c r="B105" s="159" t="s">
        <v>265</v>
      </c>
      <c r="C105" s="177"/>
      <c r="D105" s="177"/>
      <c r="E105" s="177"/>
      <c r="F105" s="178"/>
      <c r="G105" s="179" t="s">
        <v>106</v>
      </c>
      <c r="H105" s="181"/>
      <c r="I105" s="183">
        <v>0.375</v>
      </c>
      <c r="J105" s="151">
        <v>50</v>
      </c>
      <c r="K105" s="147">
        <v>7</v>
      </c>
      <c r="L105" s="149">
        <v>1</v>
      </c>
      <c r="M105" s="151">
        <v>2.5</v>
      </c>
      <c r="N105" s="147">
        <v>24</v>
      </c>
      <c r="O105" s="151"/>
      <c r="P105" s="153"/>
      <c r="Q105" s="151"/>
      <c r="R105" s="153"/>
      <c r="S105" s="155"/>
      <c r="T105" s="157"/>
      <c r="U105" s="169"/>
      <c r="V105" s="155" t="s">
        <v>193</v>
      </c>
      <c r="W105" s="157"/>
      <c r="X105" s="169">
        <v>0.2</v>
      </c>
      <c r="Y105" s="171"/>
      <c r="Z105" s="172" t="s">
        <v>107</v>
      </c>
      <c r="AA105" s="174"/>
      <c r="AB105" s="174"/>
      <c r="AC105" s="174"/>
      <c r="AD105" s="193"/>
      <c r="AE105" s="12" t="s">
        <v>67</v>
      </c>
      <c r="AF105" s="184" t="s">
        <v>166</v>
      </c>
      <c r="AG105" s="184" t="s">
        <v>130</v>
      </c>
      <c r="AH105" s="159"/>
      <c r="AI105" s="160"/>
      <c r="AJ105" s="160"/>
      <c r="AK105" s="160"/>
      <c r="AL105" s="161"/>
      <c r="AM105" s="165">
        <v>30</v>
      </c>
      <c r="AN105" s="165">
        <v>180</v>
      </c>
      <c r="AO105" s="167">
        <v>15</v>
      </c>
      <c r="AQ105" s="146">
        <f>IF(G105="x", 1,0)</f>
        <v>1</v>
      </c>
      <c r="AR105" s="146">
        <f>IF(H105="x", 1,0)</f>
        <v>0</v>
      </c>
      <c r="AU105" s="145">
        <f>IF(A105="","",3)</f>
        <v>3</v>
      </c>
    </row>
    <row r="106" spans="1:47" ht="18" customHeight="1" thickBot="1">
      <c r="A106" s="203"/>
      <c r="B106" s="188" t="s">
        <v>266</v>
      </c>
      <c r="C106" s="189"/>
      <c r="D106" s="189"/>
      <c r="E106" s="189"/>
      <c r="F106" s="190"/>
      <c r="G106" s="180"/>
      <c r="H106" s="182"/>
      <c r="I106" s="182"/>
      <c r="J106" s="152"/>
      <c r="K106" s="148"/>
      <c r="L106" s="150"/>
      <c r="M106" s="152"/>
      <c r="N106" s="148"/>
      <c r="O106" s="152"/>
      <c r="P106" s="154"/>
      <c r="Q106" s="152"/>
      <c r="R106" s="154"/>
      <c r="S106" s="156"/>
      <c r="T106" s="158"/>
      <c r="U106" s="170"/>
      <c r="V106" s="156"/>
      <c r="W106" s="158"/>
      <c r="X106" s="170"/>
      <c r="Y106" s="156"/>
      <c r="Z106" s="173"/>
      <c r="AA106" s="173"/>
      <c r="AB106" s="173"/>
      <c r="AC106" s="173"/>
      <c r="AD106" s="194"/>
      <c r="AE106" s="66">
        <v>508688</v>
      </c>
      <c r="AF106" s="185"/>
      <c r="AG106" s="185"/>
      <c r="AH106" s="162"/>
      <c r="AI106" s="163"/>
      <c r="AJ106" s="163"/>
      <c r="AK106" s="163"/>
      <c r="AL106" s="164"/>
      <c r="AM106" s="166"/>
      <c r="AN106" s="166"/>
      <c r="AO106" s="168"/>
      <c r="AQ106" s="146"/>
      <c r="AR106" s="146"/>
      <c r="AU106" s="145"/>
    </row>
    <row r="107" spans="1:47" ht="18" customHeight="1">
      <c r="A107" s="175">
        <v>42811</v>
      </c>
      <c r="B107" s="159" t="s">
        <v>267</v>
      </c>
      <c r="C107" s="177"/>
      <c r="D107" s="177"/>
      <c r="E107" s="177"/>
      <c r="F107" s="178"/>
      <c r="G107" s="179" t="s">
        <v>106</v>
      </c>
      <c r="H107" s="181"/>
      <c r="I107" s="183">
        <v>0.51041666666666663</v>
      </c>
      <c r="J107" s="151">
        <v>45</v>
      </c>
      <c r="K107" s="147">
        <v>8</v>
      </c>
      <c r="L107" s="149">
        <v>2</v>
      </c>
      <c r="M107" s="151">
        <v>2.5</v>
      </c>
      <c r="N107" s="147">
        <v>11</v>
      </c>
      <c r="O107" s="151">
        <v>5</v>
      </c>
      <c r="P107" s="153">
        <v>7</v>
      </c>
      <c r="Q107" s="151"/>
      <c r="R107" s="153"/>
      <c r="S107" s="155"/>
      <c r="T107" s="157"/>
      <c r="U107" s="169"/>
      <c r="V107" s="155"/>
      <c r="W107" s="157"/>
      <c r="X107" s="169"/>
      <c r="Y107" s="171"/>
      <c r="Z107" s="172" t="s">
        <v>107</v>
      </c>
      <c r="AA107" s="174"/>
      <c r="AB107" s="174"/>
      <c r="AC107" s="174"/>
      <c r="AD107" s="193"/>
      <c r="AE107" s="12" t="s">
        <v>67</v>
      </c>
      <c r="AF107" s="184" t="s">
        <v>166</v>
      </c>
      <c r="AG107" s="184" t="s">
        <v>130</v>
      </c>
      <c r="AH107" s="159"/>
      <c r="AI107" s="160"/>
      <c r="AJ107" s="160"/>
      <c r="AK107" s="160"/>
      <c r="AL107" s="161"/>
      <c r="AM107" s="165">
        <v>30</v>
      </c>
      <c r="AN107" s="165">
        <v>180</v>
      </c>
      <c r="AO107" s="167">
        <v>15</v>
      </c>
      <c r="AQ107" s="146">
        <f>IF(G107="x", 1,0)</f>
        <v>1</v>
      </c>
      <c r="AR107" s="146">
        <f>IF(H107="x", 1,0)</f>
        <v>0</v>
      </c>
      <c r="AU107" s="145">
        <f>IF(A107="","",3)</f>
        <v>3</v>
      </c>
    </row>
    <row r="108" spans="1:47" ht="18" customHeight="1" thickBot="1">
      <c r="A108" s="203"/>
      <c r="B108" s="188" t="s">
        <v>268</v>
      </c>
      <c r="C108" s="189"/>
      <c r="D108" s="189"/>
      <c r="E108" s="189"/>
      <c r="F108" s="190"/>
      <c r="G108" s="180"/>
      <c r="H108" s="182"/>
      <c r="I108" s="182"/>
      <c r="J108" s="152"/>
      <c r="K108" s="148"/>
      <c r="L108" s="150"/>
      <c r="M108" s="152"/>
      <c r="N108" s="148"/>
      <c r="O108" s="152"/>
      <c r="P108" s="154"/>
      <c r="Q108" s="152"/>
      <c r="R108" s="154"/>
      <c r="S108" s="156"/>
      <c r="T108" s="158"/>
      <c r="U108" s="170"/>
      <c r="V108" s="156"/>
      <c r="W108" s="158"/>
      <c r="X108" s="170"/>
      <c r="Y108" s="156"/>
      <c r="Z108" s="173"/>
      <c r="AA108" s="173"/>
      <c r="AB108" s="173"/>
      <c r="AC108" s="173"/>
      <c r="AD108" s="194"/>
      <c r="AE108" s="116">
        <v>508660</v>
      </c>
      <c r="AF108" s="185"/>
      <c r="AG108" s="185"/>
      <c r="AH108" s="162"/>
      <c r="AI108" s="163"/>
      <c r="AJ108" s="163"/>
      <c r="AK108" s="163"/>
      <c r="AL108" s="164"/>
      <c r="AM108" s="166"/>
      <c r="AN108" s="166"/>
      <c r="AO108" s="168"/>
      <c r="AQ108" s="146"/>
      <c r="AR108" s="146"/>
      <c r="AU108" s="145"/>
    </row>
    <row r="109" spans="1:47" ht="18" customHeight="1">
      <c r="A109" s="175">
        <v>42811</v>
      </c>
      <c r="B109" s="159" t="s">
        <v>269</v>
      </c>
      <c r="C109" s="177"/>
      <c r="D109" s="177"/>
      <c r="E109" s="177"/>
      <c r="F109" s="178"/>
      <c r="G109" s="179"/>
      <c r="H109" s="181"/>
      <c r="I109" s="183">
        <v>0.70833333333333337</v>
      </c>
      <c r="J109" s="151"/>
      <c r="K109" s="147"/>
      <c r="L109" s="149"/>
      <c r="M109" s="151"/>
      <c r="N109" s="147"/>
      <c r="O109" s="151"/>
      <c r="P109" s="153"/>
      <c r="Q109" s="151"/>
      <c r="R109" s="153"/>
      <c r="S109" s="155"/>
      <c r="T109" s="157"/>
      <c r="U109" s="169"/>
      <c r="V109" s="155"/>
      <c r="W109" s="157"/>
      <c r="X109" s="169"/>
      <c r="Y109" s="171"/>
      <c r="Z109" s="172" t="s">
        <v>107</v>
      </c>
      <c r="AA109" s="174"/>
      <c r="AB109" s="174"/>
      <c r="AC109" s="174"/>
      <c r="AD109" s="193"/>
      <c r="AE109" s="12" t="s">
        <v>67</v>
      </c>
      <c r="AF109" s="184" t="s">
        <v>169</v>
      </c>
      <c r="AG109" s="184" t="s">
        <v>130</v>
      </c>
      <c r="AH109" s="159"/>
      <c r="AI109" s="160"/>
      <c r="AJ109" s="160"/>
      <c r="AK109" s="160"/>
      <c r="AL109" s="161"/>
      <c r="AM109" s="165">
        <v>30</v>
      </c>
      <c r="AN109" s="165">
        <v>180</v>
      </c>
      <c r="AO109" s="167">
        <v>10</v>
      </c>
      <c r="AQ109" s="146">
        <f>IF(G109="x", 1,0)</f>
        <v>0</v>
      </c>
      <c r="AR109" s="146">
        <f>IF(H109="x", 1,0)</f>
        <v>0</v>
      </c>
      <c r="AU109" s="145">
        <f>IF(A109="","",3)</f>
        <v>3</v>
      </c>
    </row>
    <row r="110" spans="1:47" ht="18" customHeight="1" thickBot="1">
      <c r="A110" s="203"/>
      <c r="B110" s="188" t="s">
        <v>270</v>
      </c>
      <c r="C110" s="189"/>
      <c r="D110" s="189"/>
      <c r="E110" s="189"/>
      <c r="F110" s="190"/>
      <c r="G110" s="180"/>
      <c r="H110" s="182"/>
      <c r="I110" s="182"/>
      <c r="J110" s="152"/>
      <c r="K110" s="148"/>
      <c r="L110" s="150"/>
      <c r="M110" s="152"/>
      <c r="N110" s="148"/>
      <c r="O110" s="152"/>
      <c r="P110" s="154"/>
      <c r="Q110" s="152"/>
      <c r="R110" s="154"/>
      <c r="S110" s="156"/>
      <c r="T110" s="158"/>
      <c r="U110" s="170"/>
      <c r="V110" s="156"/>
      <c r="W110" s="158"/>
      <c r="X110" s="170"/>
      <c r="Y110" s="156"/>
      <c r="Z110" s="173"/>
      <c r="AA110" s="173"/>
      <c r="AB110" s="173"/>
      <c r="AC110" s="173"/>
      <c r="AD110" s="194"/>
      <c r="AE110" s="66">
        <v>236483</v>
      </c>
      <c r="AF110" s="185"/>
      <c r="AG110" s="185"/>
      <c r="AH110" s="162"/>
      <c r="AI110" s="163"/>
      <c r="AJ110" s="163"/>
      <c r="AK110" s="163"/>
      <c r="AL110" s="164"/>
      <c r="AM110" s="166"/>
      <c r="AN110" s="166"/>
      <c r="AO110" s="168"/>
      <c r="AQ110" s="146"/>
      <c r="AR110" s="146"/>
      <c r="AU110" s="145"/>
    </row>
    <row r="111" spans="1:47" ht="18" customHeight="1">
      <c r="A111" s="175">
        <v>42811</v>
      </c>
      <c r="B111" s="159" t="s">
        <v>271</v>
      </c>
      <c r="C111" s="177"/>
      <c r="D111" s="177"/>
      <c r="E111" s="177"/>
      <c r="F111" s="178"/>
      <c r="G111" s="179"/>
      <c r="H111" s="181"/>
      <c r="I111" s="183">
        <v>0.75694444444444453</v>
      </c>
      <c r="J111" s="151"/>
      <c r="K111" s="147"/>
      <c r="L111" s="149"/>
      <c r="M111" s="151"/>
      <c r="N111" s="147"/>
      <c r="O111" s="151"/>
      <c r="P111" s="153"/>
      <c r="Q111" s="151"/>
      <c r="R111" s="153"/>
      <c r="S111" s="155"/>
      <c r="T111" s="157"/>
      <c r="U111" s="169"/>
      <c r="V111" s="155"/>
      <c r="W111" s="157"/>
      <c r="X111" s="169"/>
      <c r="Y111" s="171"/>
      <c r="Z111" s="172" t="s">
        <v>107</v>
      </c>
      <c r="AA111" s="174"/>
      <c r="AB111" s="174"/>
      <c r="AC111" s="174"/>
      <c r="AD111" s="193"/>
      <c r="AE111" s="12" t="s">
        <v>67</v>
      </c>
      <c r="AF111" s="184" t="s">
        <v>169</v>
      </c>
      <c r="AG111" s="184" t="s">
        <v>130</v>
      </c>
      <c r="AH111" s="159"/>
      <c r="AI111" s="160"/>
      <c r="AJ111" s="160"/>
      <c r="AK111" s="160"/>
      <c r="AL111" s="161"/>
      <c r="AM111" s="165">
        <v>30</v>
      </c>
      <c r="AN111" s="165">
        <v>180</v>
      </c>
      <c r="AO111" s="167">
        <v>10</v>
      </c>
      <c r="AQ111" s="146">
        <f>IF(G111="x", 1,0)</f>
        <v>0</v>
      </c>
      <c r="AR111" s="146">
        <f>IF(H111="x", 1,0)</f>
        <v>0</v>
      </c>
      <c r="AU111" s="145">
        <f>IF(A111="","",3)</f>
        <v>3</v>
      </c>
    </row>
    <row r="112" spans="1:47" ht="18" customHeight="1" thickBot="1">
      <c r="A112" s="203"/>
      <c r="B112" s="188" t="s">
        <v>272</v>
      </c>
      <c r="C112" s="189"/>
      <c r="D112" s="189"/>
      <c r="E112" s="189"/>
      <c r="F112" s="190"/>
      <c r="G112" s="180"/>
      <c r="H112" s="182"/>
      <c r="I112" s="182"/>
      <c r="J112" s="152"/>
      <c r="K112" s="148"/>
      <c r="L112" s="150"/>
      <c r="M112" s="152"/>
      <c r="N112" s="148"/>
      <c r="O112" s="152"/>
      <c r="P112" s="154"/>
      <c r="Q112" s="152"/>
      <c r="R112" s="154"/>
      <c r="S112" s="156"/>
      <c r="T112" s="158"/>
      <c r="U112" s="170"/>
      <c r="V112" s="156"/>
      <c r="W112" s="158"/>
      <c r="X112" s="170"/>
      <c r="Y112" s="156"/>
      <c r="Z112" s="173"/>
      <c r="AA112" s="173"/>
      <c r="AB112" s="173"/>
      <c r="AC112" s="173"/>
      <c r="AD112" s="194"/>
      <c r="AE112" s="115">
        <v>233668</v>
      </c>
      <c r="AF112" s="185"/>
      <c r="AG112" s="185"/>
      <c r="AH112" s="162"/>
      <c r="AI112" s="163"/>
      <c r="AJ112" s="163"/>
      <c r="AK112" s="163"/>
      <c r="AL112" s="164"/>
      <c r="AM112" s="166"/>
      <c r="AN112" s="166"/>
      <c r="AO112" s="168"/>
      <c r="AQ112" s="146"/>
      <c r="AR112" s="146"/>
      <c r="AU112" s="145"/>
    </row>
    <row r="113" spans="1:47" ht="18" customHeight="1">
      <c r="A113" s="175">
        <v>42812</v>
      </c>
      <c r="B113" s="159" t="s">
        <v>273</v>
      </c>
      <c r="C113" s="177"/>
      <c r="D113" s="177"/>
      <c r="E113" s="177"/>
      <c r="F113" s="178"/>
      <c r="G113" s="179" t="s">
        <v>106</v>
      </c>
      <c r="H113" s="181"/>
      <c r="I113" s="183">
        <v>0.27083333333333331</v>
      </c>
      <c r="J113" s="151">
        <v>45</v>
      </c>
      <c r="K113" s="147">
        <v>4</v>
      </c>
      <c r="L113" s="149">
        <v>2</v>
      </c>
      <c r="M113" s="151">
        <v>2.5</v>
      </c>
      <c r="N113" s="147">
        <v>22</v>
      </c>
      <c r="O113" s="151">
        <v>5</v>
      </c>
      <c r="P113" s="153">
        <v>4</v>
      </c>
      <c r="Q113" s="151"/>
      <c r="R113" s="153"/>
      <c r="S113" s="155"/>
      <c r="T113" s="157"/>
      <c r="U113" s="169"/>
      <c r="V113" s="155" t="s">
        <v>193</v>
      </c>
      <c r="W113" s="157"/>
      <c r="X113" s="169">
        <v>0.2</v>
      </c>
      <c r="Y113" s="171"/>
      <c r="Z113" s="172" t="s">
        <v>107</v>
      </c>
      <c r="AA113" s="174"/>
      <c r="AB113" s="174"/>
      <c r="AC113" s="174"/>
      <c r="AD113" s="193"/>
      <c r="AE113" s="12" t="s">
        <v>67</v>
      </c>
      <c r="AF113" s="184" t="s">
        <v>166</v>
      </c>
      <c r="AG113" s="184" t="s">
        <v>130</v>
      </c>
      <c r="AH113" s="159"/>
      <c r="AI113" s="160"/>
      <c r="AJ113" s="160"/>
      <c r="AK113" s="160"/>
      <c r="AL113" s="161"/>
      <c r="AM113" s="165">
        <v>30</v>
      </c>
      <c r="AN113" s="165">
        <v>135</v>
      </c>
      <c r="AO113" s="167">
        <v>3</v>
      </c>
      <c r="AQ113" s="146">
        <f>IF(G113="x", 1,0)</f>
        <v>1</v>
      </c>
      <c r="AR113" s="146">
        <f>IF(H113="x", 1,0)</f>
        <v>0</v>
      </c>
      <c r="AU113" s="145">
        <f>IF(A113="","",3)</f>
        <v>3</v>
      </c>
    </row>
    <row r="114" spans="1:47" ht="18" customHeight="1" thickBot="1">
      <c r="A114" s="203"/>
      <c r="B114" s="188" t="s">
        <v>274</v>
      </c>
      <c r="C114" s="189"/>
      <c r="D114" s="189"/>
      <c r="E114" s="189"/>
      <c r="F114" s="190"/>
      <c r="G114" s="180"/>
      <c r="H114" s="182"/>
      <c r="I114" s="182"/>
      <c r="J114" s="152"/>
      <c r="K114" s="148"/>
      <c r="L114" s="150"/>
      <c r="M114" s="152"/>
      <c r="N114" s="148"/>
      <c r="O114" s="152"/>
      <c r="P114" s="154"/>
      <c r="Q114" s="152"/>
      <c r="R114" s="154"/>
      <c r="S114" s="156"/>
      <c r="T114" s="158"/>
      <c r="U114" s="170"/>
      <c r="V114" s="156"/>
      <c r="W114" s="158"/>
      <c r="X114" s="170"/>
      <c r="Y114" s="156"/>
      <c r="Z114" s="173"/>
      <c r="AA114" s="173"/>
      <c r="AB114" s="173"/>
      <c r="AC114" s="173"/>
      <c r="AD114" s="194"/>
      <c r="AE114" s="66">
        <v>506429</v>
      </c>
      <c r="AF114" s="185"/>
      <c r="AG114" s="185"/>
      <c r="AH114" s="162"/>
      <c r="AI114" s="163"/>
      <c r="AJ114" s="163"/>
      <c r="AK114" s="163"/>
      <c r="AL114" s="164"/>
      <c r="AM114" s="166"/>
      <c r="AN114" s="166"/>
      <c r="AO114" s="168"/>
      <c r="AQ114" s="146"/>
      <c r="AR114" s="146"/>
      <c r="AU114" s="145"/>
    </row>
    <row r="115" spans="1:47" ht="18" customHeight="1">
      <c r="A115" s="175">
        <v>42812</v>
      </c>
      <c r="B115" s="159" t="s">
        <v>275</v>
      </c>
      <c r="C115" s="177"/>
      <c r="D115" s="177"/>
      <c r="E115" s="177"/>
      <c r="F115" s="178"/>
      <c r="G115" s="179"/>
      <c r="H115" s="181"/>
      <c r="I115" s="183">
        <v>0.54166666666666663</v>
      </c>
      <c r="J115" s="151"/>
      <c r="K115" s="147"/>
      <c r="L115" s="149"/>
      <c r="M115" s="151"/>
      <c r="N115" s="147"/>
      <c r="O115" s="151"/>
      <c r="P115" s="153"/>
      <c r="Q115" s="151"/>
      <c r="R115" s="153"/>
      <c r="S115" s="155"/>
      <c r="T115" s="157"/>
      <c r="U115" s="169"/>
      <c r="V115" s="155"/>
      <c r="W115" s="157"/>
      <c r="X115" s="169"/>
      <c r="Y115" s="171"/>
      <c r="Z115" s="172" t="s">
        <v>107</v>
      </c>
      <c r="AA115" s="174"/>
      <c r="AB115" s="174"/>
      <c r="AC115" s="174"/>
      <c r="AD115" s="193"/>
      <c r="AE115" s="12" t="s">
        <v>67</v>
      </c>
      <c r="AF115" s="184" t="s">
        <v>164</v>
      </c>
      <c r="AG115" s="184" t="s">
        <v>130</v>
      </c>
      <c r="AH115" s="159"/>
      <c r="AI115" s="160"/>
      <c r="AJ115" s="160"/>
      <c r="AK115" s="160"/>
      <c r="AL115" s="161"/>
      <c r="AM115" s="165">
        <v>30</v>
      </c>
      <c r="AN115" s="165">
        <v>135</v>
      </c>
      <c r="AO115" s="167">
        <v>3</v>
      </c>
      <c r="AQ115" s="146">
        <f>IF(G115="x", 1,0)</f>
        <v>0</v>
      </c>
      <c r="AR115" s="146">
        <f>IF(H115="x", 1,0)</f>
        <v>0</v>
      </c>
      <c r="AU115" s="145">
        <f>IF(A115="","",3)</f>
        <v>3</v>
      </c>
    </row>
    <row r="116" spans="1:47" ht="18" customHeight="1" thickBot="1">
      <c r="A116" s="203"/>
      <c r="B116" s="188" t="s">
        <v>276</v>
      </c>
      <c r="C116" s="189"/>
      <c r="D116" s="189"/>
      <c r="E116" s="189"/>
      <c r="F116" s="190"/>
      <c r="G116" s="180"/>
      <c r="H116" s="182"/>
      <c r="I116" s="182"/>
      <c r="J116" s="152"/>
      <c r="K116" s="148"/>
      <c r="L116" s="150"/>
      <c r="M116" s="152"/>
      <c r="N116" s="148"/>
      <c r="O116" s="152"/>
      <c r="P116" s="154"/>
      <c r="Q116" s="152"/>
      <c r="R116" s="154"/>
      <c r="S116" s="156"/>
      <c r="T116" s="158"/>
      <c r="U116" s="170"/>
      <c r="V116" s="156"/>
      <c r="W116" s="158"/>
      <c r="X116" s="170"/>
      <c r="Y116" s="156"/>
      <c r="Z116" s="173"/>
      <c r="AA116" s="173"/>
      <c r="AB116" s="173"/>
      <c r="AC116" s="173"/>
      <c r="AD116" s="194"/>
      <c r="AE116" s="66">
        <v>233974</v>
      </c>
      <c r="AF116" s="185"/>
      <c r="AG116" s="185"/>
      <c r="AH116" s="162"/>
      <c r="AI116" s="163"/>
      <c r="AJ116" s="163"/>
      <c r="AK116" s="163"/>
      <c r="AL116" s="164"/>
      <c r="AM116" s="166"/>
      <c r="AN116" s="166"/>
      <c r="AO116" s="168"/>
      <c r="AQ116" s="146"/>
      <c r="AR116" s="146"/>
      <c r="AU116" s="145"/>
    </row>
    <row r="117" spans="1:47" ht="18" customHeight="1">
      <c r="A117" s="175">
        <v>42813</v>
      </c>
      <c r="B117" s="159" t="s">
        <v>277</v>
      </c>
      <c r="C117" s="160"/>
      <c r="D117" s="160"/>
      <c r="E117" s="160"/>
      <c r="F117" s="161"/>
      <c r="G117" s="179" t="s">
        <v>106</v>
      </c>
      <c r="H117" s="181"/>
      <c r="I117" s="191">
        <v>0.25694444444444448</v>
      </c>
      <c r="J117" s="151">
        <v>35</v>
      </c>
      <c r="K117" s="147">
        <v>4</v>
      </c>
      <c r="L117" s="186">
        <v>1</v>
      </c>
      <c r="M117" s="151">
        <v>2.5</v>
      </c>
      <c r="N117" s="147">
        <v>9</v>
      </c>
      <c r="O117" s="151">
        <v>3</v>
      </c>
      <c r="P117" s="147">
        <v>1</v>
      </c>
      <c r="Q117" s="151"/>
      <c r="R117" s="147"/>
      <c r="S117" s="199"/>
      <c r="T117" s="201"/>
      <c r="U117" s="147"/>
      <c r="V117" s="155" t="s">
        <v>193</v>
      </c>
      <c r="W117" s="201"/>
      <c r="X117" s="147">
        <v>0.3</v>
      </c>
      <c r="Y117" s="179"/>
      <c r="Z117" s="195" t="s">
        <v>107</v>
      </c>
      <c r="AA117" s="181"/>
      <c r="AB117" s="181"/>
      <c r="AC117" s="181"/>
      <c r="AD117" s="197"/>
      <c r="AE117" s="12" t="s">
        <v>67</v>
      </c>
      <c r="AF117" s="184" t="s">
        <v>166</v>
      </c>
      <c r="AG117" s="184" t="s">
        <v>130</v>
      </c>
      <c r="AH117" s="159"/>
      <c r="AI117" s="160"/>
      <c r="AJ117" s="160"/>
      <c r="AK117" s="160"/>
      <c r="AL117" s="161"/>
      <c r="AM117" s="165">
        <v>30</v>
      </c>
      <c r="AN117" s="165">
        <v>135</v>
      </c>
      <c r="AO117" s="167">
        <v>10</v>
      </c>
      <c r="AQ117" s="146">
        <f>IF(G117="x", 1,0)</f>
        <v>1</v>
      </c>
      <c r="AR117" s="146">
        <f>IF(H117="x", 1,0)</f>
        <v>0</v>
      </c>
      <c r="AU117" s="145">
        <f>IF(A117="","",3)</f>
        <v>3</v>
      </c>
    </row>
    <row r="118" spans="1:47" ht="18" customHeight="1" thickBot="1">
      <c r="A118" s="176"/>
      <c r="B118" s="188" t="s">
        <v>270</v>
      </c>
      <c r="C118" s="189"/>
      <c r="D118" s="189"/>
      <c r="E118" s="189"/>
      <c r="F118" s="190"/>
      <c r="G118" s="180"/>
      <c r="H118" s="182"/>
      <c r="I118" s="192"/>
      <c r="J118" s="152"/>
      <c r="K118" s="148"/>
      <c r="L118" s="187"/>
      <c r="M118" s="152"/>
      <c r="N118" s="148"/>
      <c r="O118" s="152"/>
      <c r="P118" s="148"/>
      <c r="Q118" s="152"/>
      <c r="R118" s="148"/>
      <c r="S118" s="200"/>
      <c r="T118" s="202"/>
      <c r="U118" s="148"/>
      <c r="V118" s="156"/>
      <c r="W118" s="202"/>
      <c r="X118" s="148"/>
      <c r="Y118" s="180"/>
      <c r="Z118" s="196"/>
      <c r="AA118" s="182"/>
      <c r="AB118" s="182"/>
      <c r="AC118" s="182"/>
      <c r="AD118" s="198"/>
      <c r="AE118" s="120">
        <v>233668</v>
      </c>
      <c r="AF118" s="185"/>
      <c r="AG118" s="185"/>
      <c r="AH118" s="162"/>
      <c r="AI118" s="163"/>
      <c r="AJ118" s="163"/>
      <c r="AK118" s="163"/>
      <c r="AL118" s="164"/>
      <c r="AM118" s="166"/>
      <c r="AN118" s="166"/>
      <c r="AO118" s="168"/>
      <c r="AQ118" s="146"/>
      <c r="AR118" s="146"/>
      <c r="AU118" s="145"/>
    </row>
    <row r="119" spans="1:47" ht="18" customHeight="1">
      <c r="A119" s="175">
        <v>42813</v>
      </c>
      <c r="B119" s="159" t="s">
        <v>278</v>
      </c>
      <c r="C119" s="160"/>
      <c r="D119" s="160"/>
      <c r="E119" s="160"/>
      <c r="F119" s="161"/>
      <c r="G119" s="179" t="s">
        <v>106</v>
      </c>
      <c r="H119" s="181"/>
      <c r="I119" s="191">
        <v>0.63194444444444442</v>
      </c>
      <c r="J119" s="151">
        <v>35</v>
      </c>
      <c r="K119" s="147">
        <v>4</v>
      </c>
      <c r="L119" s="186">
        <v>6</v>
      </c>
      <c r="M119" s="151">
        <v>2.5</v>
      </c>
      <c r="N119" s="147">
        <v>10</v>
      </c>
      <c r="O119" s="151"/>
      <c r="P119" s="147"/>
      <c r="Q119" s="151"/>
      <c r="R119" s="147"/>
      <c r="S119" s="199"/>
      <c r="T119" s="201"/>
      <c r="U119" s="147"/>
      <c r="V119" s="199" t="s">
        <v>193</v>
      </c>
      <c r="W119" s="201"/>
      <c r="X119" s="147">
        <v>0.2</v>
      </c>
      <c r="Y119" s="179"/>
      <c r="Z119" s="195" t="s">
        <v>107</v>
      </c>
      <c r="AA119" s="181"/>
      <c r="AB119" s="181"/>
      <c r="AC119" s="181"/>
      <c r="AD119" s="197"/>
      <c r="AE119" s="12" t="s">
        <v>67</v>
      </c>
      <c r="AF119" s="184" t="s">
        <v>166</v>
      </c>
      <c r="AG119" s="184" t="s">
        <v>130</v>
      </c>
      <c r="AH119" s="159"/>
      <c r="AI119" s="160"/>
      <c r="AJ119" s="160"/>
      <c r="AK119" s="160"/>
      <c r="AL119" s="161"/>
      <c r="AM119" s="165">
        <v>30</v>
      </c>
      <c r="AN119" s="165">
        <v>135</v>
      </c>
      <c r="AO119" s="167">
        <v>10</v>
      </c>
      <c r="AQ119" s="146">
        <f>IF(G119="x", 1,0)</f>
        <v>1</v>
      </c>
      <c r="AR119" s="146">
        <f>IF(H119="x", 1,0)</f>
        <v>0</v>
      </c>
      <c r="AU119" s="145">
        <f>IF(A119="","",3)</f>
        <v>3</v>
      </c>
    </row>
    <row r="120" spans="1:47" ht="18" customHeight="1" thickBot="1">
      <c r="A120" s="176"/>
      <c r="B120" s="188" t="s">
        <v>279</v>
      </c>
      <c r="C120" s="189"/>
      <c r="D120" s="189"/>
      <c r="E120" s="189"/>
      <c r="F120" s="190"/>
      <c r="G120" s="180"/>
      <c r="H120" s="182"/>
      <c r="I120" s="192"/>
      <c r="J120" s="152"/>
      <c r="K120" s="148"/>
      <c r="L120" s="187"/>
      <c r="M120" s="152"/>
      <c r="N120" s="148"/>
      <c r="O120" s="152"/>
      <c r="P120" s="148"/>
      <c r="Q120" s="152"/>
      <c r="R120" s="148"/>
      <c r="S120" s="200"/>
      <c r="T120" s="202"/>
      <c r="U120" s="148"/>
      <c r="V120" s="200"/>
      <c r="W120" s="202"/>
      <c r="X120" s="148"/>
      <c r="Y120" s="180"/>
      <c r="Z120" s="196"/>
      <c r="AA120" s="182"/>
      <c r="AB120" s="182"/>
      <c r="AC120" s="182"/>
      <c r="AD120" s="198"/>
      <c r="AE120" s="120">
        <v>246105</v>
      </c>
      <c r="AF120" s="185"/>
      <c r="AG120" s="185"/>
      <c r="AH120" s="162"/>
      <c r="AI120" s="163"/>
      <c r="AJ120" s="163"/>
      <c r="AK120" s="163"/>
      <c r="AL120" s="164"/>
      <c r="AM120" s="166"/>
      <c r="AN120" s="166"/>
      <c r="AO120" s="168"/>
      <c r="AQ120" s="146"/>
      <c r="AR120" s="146"/>
      <c r="AU120" s="145"/>
    </row>
    <row r="121" spans="1:47" ht="18" customHeight="1">
      <c r="A121" s="175">
        <v>42814</v>
      </c>
      <c r="B121" s="159" t="s">
        <v>280</v>
      </c>
      <c r="C121" s="160"/>
      <c r="D121" s="160"/>
      <c r="E121" s="160"/>
      <c r="F121" s="161"/>
      <c r="G121" s="179" t="s">
        <v>106</v>
      </c>
      <c r="H121" s="181"/>
      <c r="I121" s="191">
        <v>0.34722222222222227</v>
      </c>
      <c r="J121" s="151">
        <v>30</v>
      </c>
      <c r="K121" s="147">
        <v>4</v>
      </c>
      <c r="L121" s="186">
        <v>2</v>
      </c>
      <c r="M121" s="151">
        <v>2</v>
      </c>
      <c r="N121" s="147">
        <v>14</v>
      </c>
      <c r="O121" s="151"/>
      <c r="P121" s="147"/>
      <c r="Q121" s="151"/>
      <c r="R121" s="147"/>
      <c r="S121" s="199"/>
      <c r="T121" s="201"/>
      <c r="U121" s="147"/>
      <c r="V121" s="155" t="s">
        <v>286</v>
      </c>
      <c r="W121" s="201"/>
      <c r="X121" s="147">
        <v>0.2</v>
      </c>
      <c r="Y121" s="179"/>
      <c r="Z121" s="195" t="s">
        <v>107</v>
      </c>
      <c r="AA121" s="181"/>
      <c r="AB121" s="181"/>
      <c r="AC121" s="181"/>
      <c r="AD121" s="197"/>
      <c r="AE121" s="12" t="s">
        <v>67</v>
      </c>
      <c r="AF121" s="184" t="s">
        <v>166</v>
      </c>
      <c r="AG121" s="184" t="s">
        <v>126</v>
      </c>
      <c r="AH121" s="159"/>
      <c r="AI121" s="160"/>
      <c r="AJ121" s="160"/>
      <c r="AK121" s="160"/>
      <c r="AL121" s="161"/>
      <c r="AM121" s="165">
        <v>30</v>
      </c>
      <c r="AN121" s="165">
        <v>135</v>
      </c>
      <c r="AO121" s="167">
        <v>20</v>
      </c>
      <c r="AQ121" s="146">
        <f>IF(G121="x", 1,0)</f>
        <v>1</v>
      </c>
      <c r="AR121" s="146">
        <f>IF(H121="x", 1,0)</f>
        <v>0</v>
      </c>
      <c r="AU121" s="145">
        <f>IF(A121="","",3)</f>
        <v>3</v>
      </c>
    </row>
    <row r="122" spans="1:47" ht="18" customHeight="1" thickBot="1">
      <c r="A122" s="176"/>
      <c r="B122" s="188" t="s">
        <v>281</v>
      </c>
      <c r="C122" s="189"/>
      <c r="D122" s="189"/>
      <c r="E122" s="189"/>
      <c r="F122" s="190"/>
      <c r="G122" s="180"/>
      <c r="H122" s="182"/>
      <c r="I122" s="192"/>
      <c r="J122" s="152"/>
      <c r="K122" s="148"/>
      <c r="L122" s="187"/>
      <c r="M122" s="152"/>
      <c r="N122" s="148"/>
      <c r="O122" s="152"/>
      <c r="P122" s="148"/>
      <c r="Q122" s="152"/>
      <c r="R122" s="148"/>
      <c r="S122" s="200"/>
      <c r="T122" s="202"/>
      <c r="U122" s="148"/>
      <c r="V122" s="156"/>
      <c r="W122" s="202"/>
      <c r="X122" s="148"/>
      <c r="Y122" s="180"/>
      <c r="Z122" s="196"/>
      <c r="AA122" s="182"/>
      <c r="AB122" s="182"/>
      <c r="AC122" s="182"/>
      <c r="AD122" s="198"/>
      <c r="AE122" s="120">
        <v>506402</v>
      </c>
      <c r="AF122" s="185"/>
      <c r="AG122" s="185"/>
      <c r="AH122" s="162"/>
      <c r="AI122" s="163"/>
      <c r="AJ122" s="163"/>
      <c r="AK122" s="163"/>
      <c r="AL122" s="164"/>
      <c r="AM122" s="166"/>
      <c r="AN122" s="166"/>
      <c r="AO122" s="168"/>
      <c r="AQ122" s="146"/>
      <c r="AR122" s="146"/>
      <c r="AU122" s="145"/>
    </row>
    <row r="123" spans="1:47" ht="18" customHeight="1">
      <c r="A123" s="175">
        <v>42814</v>
      </c>
      <c r="B123" s="159" t="s">
        <v>282</v>
      </c>
      <c r="C123" s="177"/>
      <c r="D123" s="177"/>
      <c r="E123" s="177"/>
      <c r="F123" s="178"/>
      <c r="G123" s="179"/>
      <c r="H123" s="181"/>
      <c r="I123" s="183">
        <v>0.4513888888888889</v>
      </c>
      <c r="J123" s="151"/>
      <c r="K123" s="147"/>
      <c r="L123" s="149"/>
      <c r="M123" s="151"/>
      <c r="N123" s="147"/>
      <c r="O123" s="151"/>
      <c r="P123" s="153"/>
      <c r="Q123" s="151"/>
      <c r="R123" s="153"/>
      <c r="S123" s="155"/>
      <c r="T123" s="157"/>
      <c r="U123" s="169"/>
      <c r="V123" s="155"/>
      <c r="W123" s="157"/>
      <c r="X123" s="169"/>
      <c r="Y123" s="171"/>
      <c r="Z123" s="172" t="s">
        <v>107</v>
      </c>
      <c r="AA123" s="174"/>
      <c r="AB123" s="174"/>
      <c r="AC123" s="174"/>
      <c r="AD123" s="193"/>
      <c r="AE123" s="12" t="s">
        <v>67</v>
      </c>
      <c r="AF123" s="184" t="s">
        <v>164</v>
      </c>
      <c r="AG123" s="184" t="s">
        <v>126</v>
      </c>
      <c r="AH123" s="159"/>
      <c r="AI123" s="160"/>
      <c r="AJ123" s="160"/>
      <c r="AK123" s="160"/>
      <c r="AL123" s="161"/>
      <c r="AM123" s="165">
        <v>30</v>
      </c>
      <c r="AN123" s="165">
        <v>135</v>
      </c>
      <c r="AO123" s="167">
        <v>15</v>
      </c>
      <c r="AQ123" s="124"/>
      <c r="AR123" s="124"/>
      <c r="AU123" s="126"/>
    </row>
    <row r="124" spans="1:47" ht="18" customHeight="1" thickBot="1">
      <c r="A124" s="176"/>
      <c r="B124" s="188" t="s">
        <v>283</v>
      </c>
      <c r="C124" s="189"/>
      <c r="D124" s="189"/>
      <c r="E124" s="189"/>
      <c r="F124" s="190"/>
      <c r="G124" s="180"/>
      <c r="H124" s="182"/>
      <c r="I124" s="182"/>
      <c r="J124" s="152"/>
      <c r="K124" s="148"/>
      <c r="L124" s="150"/>
      <c r="M124" s="152"/>
      <c r="N124" s="148"/>
      <c r="O124" s="152"/>
      <c r="P124" s="154"/>
      <c r="Q124" s="152"/>
      <c r="R124" s="154"/>
      <c r="S124" s="156"/>
      <c r="T124" s="158"/>
      <c r="U124" s="170"/>
      <c r="V124" s="156"/>
      <c r="W124" s="158"/>
      <c r="X124" s="170"/>
      <c r="Y124" s="156"/>
      <c r="Z124" s="173"/>
      <c r="AA124" s="173"/>
      <c r="AB124" s="173"/>
      <c r="AC124" s="173"/>
      <c r="AD124" s="194"/>
      <c r="AE124" s="125">
        <v>233813</v>
      </c>
      <c r="AF124" s="185"/>
      <c r="AG124" s="185"/>
      <c r="AH124" s="162"/>
      <c r="AI124" s="163"/>
      <c r="AJ124" s="163"/>
      <c r="AK124" s="163"/>
      <c r="AL124" s="164"/>
      <c r="AM124" s="166"/>
      <c r="AN124" s="166"/>
      <c r="AO124" s="168"/>
      <c r="AQ124" s="124"/>
      <c r="AR124" s="124"/>
      <c r="AU124" s="126"/>
    </row>
    <row r="125" spans="1:47" ht="18" customHeight="1">
      <c r="A125" s="175">
        <v>42814</v>
      </c>
      <c r="B125" s="159" t="s">
        <v>284</v>
      </c>
      <c r="C125" s="177"/>
      <c r="D125" s="177"/>
      <c r="E125" s="177"/>
      <c r="F125" s="178"/>
      <c r="G125" s="179"/>
      <c r="H125" s="181"/>
      <c r="I125" s="183">
        <v>0.55555555555555558</v>
      </c>
      <c r="J125" s="151"/>
      <c r="K125" s="147"/>
      <c r="L125" s="149"/>
      <c r="M125" s="151"/>
      <c r="N125" s="147"/>
      <c r="O125" s="151"/>
      <c r="P125" s="153"/>
      <c r="Q125" s="151"/>
      <c r="R125" s="153"/>
      <c r="S125" s="155"/>
      <c r="T125" s="157"/>
      <c r="U125" s="169"/>
      <c r="V125" s="155"/>
      <c r="W125" s="157"/>
      <c r="X125" s="169"/>
      <c r="Y125" s="171"/>
      <c r="Z125" s="172" t="s">
        <v>107</v>
      </c>
      <c r="AA125" s="174"/>
      <c r="AB125" s="174"/>
      <c r="AC125" s="174"/>
      <c r="AD125" s="193"/>
      <c r="AE125" s="12" t="s">
        <v>67</v>
      </c>
      <c r="AF125" s="184" t="s">
        <v>169</v>
      </c>
      <c r="AG125" s="184" t="s">
        <v>126</v>
      </c>
      <c r="AH125" s="159"/>
      <c r="AI125" s="160"/>
      <c r="AJ125" s="160"/>
      <c r="AK125" s="160"/>
      <c r="AL125" s="161"/>
      <c r="AM125" s="165">
        <v>30</v>
      </c>
      <c r="AN125" s="165">
        <v>135</v>
      </c>
      <c r="AO125" s="167">
        <v>10</v>
      </c>
      <c r="AQ125" s="124"/>
      <c r="AR125" s="124"/>
      <c r="AU125" s="126"/>
    </row>
    <row r="126" spans="1:47" ht="18" customHeight="1" thickBot="1">
      <c r="A126" s="203"/>
      <c r="B126" s="188" t="s">
        <v>285</v>
      </c>
      <c r="C126" s="189"/>
      <c r="D126" s="189"/>
      <c r="E126" s="189"/>
      <c r="F126" s="190"/>
      <c r="G126" s="180"/>
      <c r="H126" s="182"/>
      <c r="I126" s="182"/>
      <c r="J126" s="152"/>
      <c r="K126" s="148"/>
      <c r="L126" s="150"/>
      <c r="M126" s="152"/>
      <c r="N126" s="148"/>
      <c r="O126" s="152"/>
      <c r="P126" s="154"/>
      <c r="Q126" s="152"/>
      <c r="R126" s="154"/>
      <c r="S126" s="156"/>
      <c r="T126" s="158"/>
      <c r="U126" s="170"/>
      <c r="V126" s="156"/>
      <c r="W126" s="158"/>
      <c r="X126" s="170"/>
      <c r="Y126" s="156"/>
      <c r="Z126" s="173"/>
      <c r="AA126" s="173"/>
      <c r="AB126" s="173"/>
      <c r="AC126" s="173"/>
      <c r="AD126" s="194"/>
      <c r="AE126" s="125">
        <v>247410</v>
      </c>
      <c r="AF126" s="185"/>
      <c r="AG126" s="185"/>
      <c r="AH126" s="162"/>
      <c r="AI126" s="163"/>
      <c r="AJ126" s="163"/>
      <c r="AK126" s="163"/>
      <c r="AL126" s="164"/>
      <c r="AM126" s="166"/>
      <c r="AN126" s="166"/>
      <c r="AO126" s="168"/>
      <c r="AQ126" s="124"/>
      <c r="AR126" s="124"/>
      <c r="AU126" s="126"/>
    </row>
    <row r="127" spans="1:47" ht="18" customHeight="1">
      <c r="A127" s="175">
        <v>42814</v>
      </c>
      <c r="B127" s="159" t="s">
        <v>284</v>
      </c>
      <c r="C127" s="177"/>
      <c r="D127" s="177"/>
      <c r="E127" s="177"/>
      <c r="F127" s="178"/>
      <c r="G127" s="179" t="s">
        <v>106</v>
      </c>
      <c r="H127" s="181"/>
      <c r="I127" s="183">
        <v>0.55902777777777779</v>
      </c>
      <c r="J127" s="151">
        <v>30</v>
      </c>
      <c r="K127" s="147">
        <v>4</v>
      </c>
      <c r="L127" s="149">
        <v>4</v>
      </c>
      <c r="M127" s="151">
        <v>2.5</v>
      </c>
      <c r="N127" s="147">
        <v>12</v>
      </c>
      <c r="O127" s="151"/>
      <c r="P127" s="153"/>
      <c r="Q127" s="151"/>
      <c r="R127" s="153"/>
      <c r="S127" s="155"/>
      <c r="T127" s="157"/>
      <c r="U127" s="169"/>
      <c r="V127" s="155" t="s">
        <v>193</v>
      </c>
      <c r="W127" s="157"/>
      <c r="X127" s="169">
        <v>0.2</v>
      </c>
      <c r="Y127" s="171"/>
      <c r="Z127" s="172" t="s">
        <v>107</v>
      </c>
      <c r="AA127" s="174"/>
      <c r="AB127" s="174"/>
      <c r="AC127" s="174"/>
      <c r="AD127" s="193"/>
      <c r="AE127" s="12" t="s">
        <v>67</v>
      </c>
      <c r="AF127" s="184" t="s">
        <v>166</v>
      </c>
      <c r="AG127" s="184" t="s">
        <v>126</v>
      </c>
      <c r="AH127" s="159"/>
      <c r="AI127" s="160"/>
      <c r="AJ127" s="160"/>
      <c r="AK127" s="160"/>
      <c r="AL127" s="161"/>
      <c r="AM127" s="165">
        <v>30</v>
      </c>
      <c r="AN127" s="165">
        <v>135</v>
      </c>
      <c r="AO127" s="167">
        <v>10</v>
      </c>
      <c r="AQ127" s="124"/>
      <c r="AR127" s="124"/>
      <c r="AU127" s="126"/>
    </row>
    <row r="128" spans="1:47" ht="18" customHeight="1" thickBot="1">
      <c r="A128" s="203"/>
      <c r="B128" s="188" t="s">
        <v>285</v>
      </c>
      <c r="C128" s="189"/>
      <c r="D128" s="189"/>
      <c r="E128" s="189"/>
      <c r="F128" s="190"/>
      <c r="G128" s="180"/>
      <c r="H128" s="182"/>
      <c r="I128" s="182"/>
      <c r="J128" s="152"/>
      <c r="K128" s="148"/>
      <c r="L128" s="150"/>
      <c r="M128" s="152"/>
      <c r="N128" s="148"/>
      <c r="O128" s="152"/>
      <c r="P128" s="154"/>
      <c r="Q128" s="152"/>
      <c r="R128" s="154"/>
      <c r="S128" s="156"/>
      <c r="T128" s="158"/>
      <c r="U128" s="170"/>
      <c r="V128" s="156"/>
      <c r="W128" s="158"/>
      <c r="X128" s="170"/>
      <c r="Y128" s="156"/>
      <c r="Z128" s="173"/>
      <c r="AA128" s="173"/>
      <c r="AB128" s="173"/>
      <c r="AC128" s="173"/>
      <c r="AD128" s="194"/>
      <c r="AE128" s="125">
        <v>247410</v>
      </c>
      <c r="AF128" s="185"/>
      <c r="AG128" s="185"/>
      <c r="AH128" s="162"/>
      <c r="AI128" s="163"/>
      <c r="AJ128" s="163"/>
      <c r="AK128" s="163"/>
      <c r="AL128" s="164"/>
      <c r="AM128" s="166"/>
      <c r="AN128" s="166"/>
      <c r="AO128" s="168"/>
      <c r="AQ128" s="124"/>
      <c r="AR128" s="124"/>
      <c r="AU128" s="126"/>
    </row>
    <row r="129" spans="1:47" ht="18" customHeight="1">
      <c r="A129" s="175">
        <v>42815</v>
      </c>
      <c r="B129" s="159" t="s">
        <v>287</v>
      </c>
      <c r="C129" s="177"/>
      <c r="D129" s="177"/>
      <c r="E129" s="177"/>
      <c r="F129" s="178"/>
      <c r="G129" s="179" t="s">
        <v>106</v>
      </c>
      <c r="H129" s="181"/>
      <c r="I129" s="183">
        <v>0.5</v>
      </c>
      <c r="J129" s="151">
        <v>30</v>
      </c>
      <c r="K129" s="147">
        <v>3</v>
      </c>
      <c r="L129" s="149">
        <v>3</v>
      </c>
      <c r="M129" s="151">
        <v>2.5</v>
      </c>
      <c r="N129" s="147">
        <v>14</v>
      </c>
      <c r="O129" s="151"/>
      <c r="P129" s="153"/>
      <c r="Q129" s="151"/>
      <c r="R129" s="153"/>
      <c r="S129" s="155"/>
      <c r="T129" s="157"/>
      <c r="U129" s="169"/>
      <c r="V129" s="155" t="s">
        <v>289</v>
      </c>
      <c r="W129" s="157"/>
      <c r="X129" s="169">
        <v>0.3</v>
      </c>
      <c r="Y129" s="171"/>
      <c r="Z129" s="172" t="s">
        <v>107</v>
      </c>
      <c r="AA129" s="174"/>
      <c r="AB129" s="174"/>
      <c r="AC129" s="174"/>
      <c r="AD129" s="193"/>
      <c r="AE129" s="12" t="s">
        <v>67</v>
      </c>
      <c r="AF129" s="184" t="s">
        <v>166</v>
      </c>
      <c r="AG129" s="184" t="s">
        <v>119</v>
      </c>
      <c r="AH129" s="159"/>
      <c r="AI129" s="160"/>
      <c r="AJ129" s="160"/>
      <c r="AK129" s="160"/>
      <c r="AL129" s="161"/>
      <c r="AM129" s="165">
        <v>29</v>
      </c>
      <c r="AN129" s="165">
        <v>225</v>
      </c>
      <c r="AO129" s="167">
        <v>10</v>
      </c>
      <c r="AQ129" s="124"/>
      <c r="AR129" s="124"/>
      <c r="AU129" s="126"/>
    </row>
    <row r="130" spans="1:47" ht="18" customHeight="1" thickBot="1">
      <c r="A130" s="203"/>
      <c r="B130" s="188" t="s">
        <v>288</v>
      </c>
      <c r="C130" s="189"/>
      <c r="D130" s="189"/>
      <c r="E130" s="189"/>
      <c r="F130" s="190"/>
      <c r="G130" s="180"/>
      <c r="H130" s="182"/>
      <c r="I130" s="182"/>
      <c r="J130" s="152"/>
      <c r="K130" s="148"/>
      <c r="L130" s="150"/>
      <c r="M130" s="152"/>
      <c r="N130" s="148"/>
      <c r="O130" s="152"/>
      <c r="P130" s="154"/>
      <c r="Q130" s="152"/>
      <c r="R130" s="154"/>
      <c r="S130" s="156"/>
      <c r="T130" s="158"/>
      <c r="U130" s="170"/>
      <c r="V130" s="156"/>
      <c r="W130" s="158"/>
      <c r="X130" s="170"/>
      <c r="Y130" s="156"/>
      <c r="Z130" s="173"/>
      <c r="AA130" s="173"/>
      <c r="AB130" s="173"/>
      <c r="AC130" s="173"/>
      <c r="AD130" s="194"/>
      <c r="AE130" s="125">
        <v>247217</v>
      </c>
      <c r="AF130" s="185"/>
      <c r="AG130" s="185"/>
      <c r="AH130" s="162"/>
      <c r="AI130" s="163"/>
      <c r="AJ130" s="163"/>
      <c r="AK130" s="163"/>
      <c r="AL130" s="164"/>
      <c r="AM130" s="166"/>
      <c r="AN130" s="166"/>
      <c r="AO130" s="168"/>
      <c r="AQ130" s="124"/>
      <c r="AR130" s="124"/>
      <c r="AU130" s="126"/>
    </row>
    <row r="131" spans="1:47" ht="18" customHeight="1">
      <c r="A131" s="175">
        <v>42815</v>
      </c>
      <c r="B131" s="159" t="s">
        <v>290</v>
      </c>
      <c r="C131" s="177"/>
      <c r="D131" s="177"/>
      <c r="E131" s="177"/>
      <c r="F131" s="178"/>
      <c r="G131" s="179"/>
      <c r="H131" s="181"/>
      <c r="I131" s="183">
        <v>0.625</v>
      </c>
      <c r="J131" s="151"/>
      <c r="K131" s="147"/>
      <c r="L131" s="149"/>
      <c r="M131" s="151"/>
      <c r="N131" s="147"/>
      <c r="O131" s="151"/>
      <c r="P131" s="153"/>
      <c r="Q131" s="151"/>
      <c r="R131" s="153"/>
      <c r="S131" s="155"/>
      <c r="T131" s="157"/>
      <c r="U131" s="169"/>
      <c r="V131" s="155"/>
      <c r="W131" s="157"/>
      <c r="X131" s="169"/>
      <c r="Y131" s="171"/>
      <c r="Z131" s="172" t="s">
        <v>107</v>
      </c>
      <c r="AA131" s="174"/>
      <c r="AB131" s="174"/>
      <c r="AC131" s="174"/>
      <c r="AD131" s="193"/>
      <c r="AE131" s="12" t="s">
        <v>67</v>
      </c>
      <c r="AF131" s="184" t="s">
        <v>169</v>
      </c>
      <c r="AG131" s="184" t="s">
        <v>119</v>
      </c>
      <c r="AH131" s="159"/>
      <c r="AI131" s="160"/>
      <c r="AJ131" s="160"/>
      <c r="AK131" s="160"/>
      <c r="AL131" s="161"/>
      <c r="AM131" s="165">
        <v>29</v>
      </c>
      <c r="AN131" s="165">
        <v>225</v>
      </c>
      <c r="AO131" s="167">
        <v>5</v>
      </c>
      <c r="AQ131" s="124"/>
      <c r="AR131" s="124"/>
      <c r="AU131" s="126"/>
    </row>
    <row r="132" spans="1:47" ht="18" customHeight="1" thickBot="1">
      <c r="A132" s="176"/>
      <c r="B132" s="188" t="s">
        <v>291</v>
      </c>
      <c r="C132" s="189"/>
      <c r="D132" s="189"/>
      <c r="E132" s="189"/>
      <c r="F132" s="190"/>
      <c r="G132" s="180"/>
      <c r="H132" s="182"/>
      <c r="I132" s="182"/>
      <c r="J132" s="152"/>
      <c r="K132" s="148"/>
      <c r="L132" s="150"/>
      <c r="M132" s="152"/>
      <c r="N132" s="148"/>
      <c r="O132" s="152"/>
      <c r="P132" s="154"/>
      <c r="Q132" s="152"/>
      <c r="R132" s="154"/>
      <c r="S132" s="156"/>
      <c r="T132" s="158"/>
      <c r="U132" s="170"/>
      <c r="V132" s="156"/>
      <c r="W132" s="158"/>
      <c r="X132" s="170"/>
      <c r="Y132" s="156"/>
      <c r="Z132" s="173"/>
      <c r="AA132" s="173"/>
      <c r="AB132" s="173"/>
      <c r="AC132" s="173"/>
      <c r="AD132" s="194"/>
      <c r="AE132" s="125">
        <v>254377</v>
      </c>
      <c r="AF132" s="185"/>
      <c r="AG132" s="185"/>
      <c r="AH132" s="162"/>
      <c r="AI132" s="163"/>
      <c r="AJ132" s="163"/>
      <c r="AK132" s="163"/>
      <c r="AL132" s="164"/>
      <c r="AM132" s="166"/>
      <c r="AN132" s="166"/>
      <c r="AO132" s="168"/>
      <c r="AQ132" s="124"/>
      <c r="AR132" s="124"/>
      <c r="AU132" s="126"/>
    </row>
    <row r="133" spans="1:47" ht="18" customHeight="1">
      <c r="A133" s="175">
        <v>42815</v>
      </c>
      <c r="B133" s="159" t="s">
        <v>292</v>
      </c>
      <c r="C133" s="177"/>
      <c r="D133" s="177"/>
      <c r="E133" s="177"/>
      <c r="F133" s="178"/>
      <c r="G133" s="179"/>
      <c r="H133" s="181"/>
      <c r="I133" s="183">
        <v>0.65277777777777779</v>
      </c>
      <c r="J133" s="151"/>
      <c r="K133" s="147"/>
      <c r="L133" s="149"/>
      <c r="M133" s="151"/>
      <c r="N133" s="147"/>
      <c r="O133" s="151"/>
      <c r="P133" s="153"/>
      <c r="Q133" s="151"/>
      <c r="R133" s="153"/>
      <c r="S133" s="155"/>
      <c r="T133" s="157"/>
      <c r="U133" s="169"/>
      <c r="V133" s="155"/>
      <c r="W133" s="157"/>
      <c r="X133" s="169"/>
      <c r="Y133" s="171"/>
      <c r="Z133" s="172" t="s">
        <v>107</v>
      </c>
      <c r="AA133" s="174"/>
      <c r="AB133" s="174"/>
      <c r="AC133" s="174"/>
      <c r="AD133" s="193"/>
      <c r="AE133" s="12" t="s">
        <v>67</v>
      </c>
      <c r="AF133" s="184" t="s">
        <v>164</v>
      </c>
      <c r="AG133" s="184" t="s">
        <v>119</v>
      </c>
      <c r="AH133" s="159"/>
      <c r="AI133" s="160"/>
      <c r="AJ133" s="160"/>
      <c r="AK133" s="160"/>
      <c r="AL133" s="161"/>
      <c r="AM133" s="165">
        <v>29</v>
      </c>
      <c r="AN133" s="165">
        <v>225</v>
      </c>
      <c r="AO133" s="167">
        <v>5</v>
      </c>
      <c r="AQ133" s="124"/>
      <c r="AR133" s="124"/>
      <c r="AU133" s="126"/>
    </row>
    <row r="134" spans="1:47" ht="18" customHeight="1" thickBot="1">
      <c r="A134" s="203"/>
      <c r="B134" s="188" t="s">
        <v>293</v>
      </c>
      <c r="C134" s="189"/>
      <c r="D134" s="189"/>
      <c r="E134" s="189"/>
      <c r="F134" s="190"/>
      <c r="G134" s="180"/>
      <c r="H134" s="182"/>
      <c r="I134" s="182"/>
      <c r="J134" s="152"/>
      <c r="K134" s="148"/>
      <c r="L134" s="150"/>
      <c r="M134" s="152"/>
      <c r="N134" s="148"/>
      <c r="O134" s="152"/>
      <c r="P134" s="154"/>
      <c r="Q134" s="152"/>
      <c r="R134" s="154"/>
      <c r="S134" s="156"/>
      <c r="T134" s="158"/>
      <c r="U134" s="170"/>
      <c r="V134" s="156"/>
      <c r="W134" s="158"/>
      <c r="X134" s="170"/>
      <c r="Y134" s="156"/>
      <c r="Z134" s="173"/>
      <c r="AA134" s="173"/>
      <c r="AB134" s="173"/>
      <c r="AC134" s="173"/>
      <c r="AD134" s="194"/>
      <c r="AE134" s="125">
        <v>254260</v>
      </c>
      <c r="AF134" s="185"/>
      <c r="AG134" s="185"/>
      <c r="AH134" s="162"/>
      <c r="AI134" s="163"/>
      <c r="AJ134" s="163"/>
      <c r="AK134" s="163"/>
      <c r="AL134" s="164"/>
      <c r="AM134" s="166"/>
      <c r="AN134" s="166"/>
      <c r="AO134" s="168"/>
      <c r="AQ134" s="124"/>
      <c r="AR134" s="124"/>
      <c r="AU134" s="126"/>
    </row>
    <row r="135" spans="1:47" ht="18" customHeight="1">
      <c r="A135" s="175">
        <v>42815</v>
      </c>
      <c r="B135" s="159" t="s">
        <v>294</v>
      </c>
      <c r="C135" s="177"/>
      <c r="D135" s="177"/>
      <c r="E135" s="177"/>
      <c r="F135" s="178"/>
      <c r="G135" s="179"/>
      <c r="H135" s="181"/>
      <c r="I135" s="183">
        <v>0.67361111111111116</v>
      </c>
      <c r="J135" s="151"/>
      <c r="K135" s="147"/>
      <c r="L135" s="149"/>
      <c r="M135" s="151"/>
      <c r="N135" s="147"/>
      <c r="O135" s="151"/>
      <c r="P135" s="153"/>
      <c r="Q135" s="151"/>
      <c r="R135" s="153"/>
      <c r="S135" s="155"/>
      <c r="T135" s="157"/>
      <c r="U135" s="169"/>
      <c r="V135" s="155"/>
      <c r="W135" s="157"/>
      <c r="X135" s="169"/>
      <c r="Y135" s="171"/>
      <c r="Z135" s="172" t="s">
        <v>107</v>
      </c>
      <c r="AA135" s="174"/>
      <c r="AB135" s="174"/>
      <c r="AC135" s="174"/>
      <c r="AD135" s="193"/>
      <c r="AE135" s="12" t="s">
        <v>67</v>
      </c>
      <c r="AF135" s="184" t="s">
        <v>164</v>
      </c>
      <c r="AG135" s="184" t="s">
        <v>119</v>
      </c>
      <c r="AH135" s="159"/>
      <c r="AI135" s="160"/>
      <c r="AJ135" s="160"/>
      <c r="AK135" s="160"/>
      <c r="AL135" s="161"/>
      <c r="AM135" s="165">
        <v>29</v>
      </c>
      <c r="AN135" s="165">
        <v>225</v>
      </c>
      <c r="AO135" s="167">
        <v>5</v>
      </c>
      <c r="AQ135" s="124"/>
      <c r="AR135" s="124"/>
      <c r="AU135" s="126"/>
    </row>
    <row r="136" spans="1:47" ht="18" customHeight="1" thickBot="1">
      <c r="A136" s="176"/>
      <c r="B136" s="188" t="s">
        <v>295</v>
      </c>
      <c r="C136" s="189"/>
      <c r="D136" s="189"/>
      <c r="E136" s="189"/>
      <c r="F136" s="190"/>
      <c r="G136" s="180"/>
      <c r="H136" s="182"/>
      <c r="I136" s="182"/>
      <c r="J136" s="152"/>
      <c r="K136" s="148"/>
      <c r="L136" s="150"/>
      <c r="M136" s="152"/>
      <c r="N136" s="148"/>
      <c r="O136" s="152"/>
      <c r="P136" s="154"/>
      <c r="Q136" s="152"/>
      <c r="R136" s="154"/>
      <c r="S136" s="156"/>
      <c r="T136" s="158"/>
      <c r="U136" s="170"/>
      <c r="V136" s="156"/>
      <c r="W136" s="158"/>
      <c r="X136" s="170"/>
      <c r="Y136" s="156"/>
      <c r="Z136" s="173"/>
      <c r="AA136" s="173"/>
      <c r="AB136" s="173"/>
      <c r="AC136" s="173"/>
      <c r="AD136" s="194"/>
      <c r="AE136" s="125">
        <v>254259</v>
      </c>
      <c r="AF136" s="185"/>
      <c r="AG136" s="185"/>
      <c r="AH136" s="162"/>
      <c r="AI136" s="163"/>
      <c r="AJ136" s="163"/>
      <c r="AK136" s="163"/>
      <c r="AL136" s="164"/>
      <c r="AM136" s="166"/>
      <c r="AN136" s="166"/>
      <c r="AO136" s="168"/>
      <c r="AQ136" s="124"/>
      <c r="AR136" s="124"/>
      <c r="AU136" s="126"/>
    </row>
    <row r="137" spans="1:47" ht="18" customHeight="1">
      <c r="A137" s="175">
        <v>42815</v>
      </c>
      <c r="B137" s="159" t="s">
        <v>296</v>
      </c>
      <c r="C137" s="177"/>
      <c r="D137" s="177"/>
      <c r="E137" s="177"/>
      <c r="F137" s="178"/>
      <c r="G137" s="179"/>
      <c r="H137" s="181"/>
      <c r="I137" s="183">
        <v>0.72222222222222221</v>
      </c>
      <c r="J137" s="151"/>
      <c r="K137" s="147"/>
      <c r="L137" s="149"/>
      <c r="M137" s="151"/>
      <c r="N137" s="147"/>
      <c r="O137" s="151"/>
      <c r="P137" s="153"/>
      <c r="Q137" s="151"/>
      <c r="R137" s="153"/>
      <c r="S137" s="155"/>
      <c r="T137" s="157"/>
      <c r="U137" s="169"/>
      <c r="V137" s="155"/>
      <c r="W137" s="157"/>
      <c r="X137" s="169"/>
      <c r="Y137" s="171"/>
      <c r="Z137" s="172" t="s">
        <v>107</v>
      </c>
      <c r="AA137" s="174"/>
      <c r="AB137" s="174"/>
      <c r="AC137" s="174"/>
      <c r="AD137" s="193"/>
      <c r="AE137" s="12" t="s">
        <v>67</v>
      </c>
      <c r="AF137" s="184" t="s">
        <v>164</v>
      </c>
      <c r="AG137" s="184" t="s">
        <v>119</v>
      </c>
      <c r="AH137" s="159"/>
      <c r="AI137" s="160"/>
      <c r="AJ137" s="160"/>
      <c r="AK137" s="160"/>
      <c r="AL137" s="161"/>
      <c r="AM137" s="165">
        <v>29</v>
      </c>
      <c r="AN137" s="165">
        <v>225</v>
      </c>
      <c r="AO137" s="167">
        <v>3</v>
      </c>
      <c r="AQ137" s="124"/>
      <c r="AR137" s="124"/>
      <c r="AU137" s="126"/>
    </row>
    <row r="138" spans="1:47" ht="18" customHeight="1" thickBot="1">
      <c r="A138" s="203"/>
      <c r="B138" s="188" t="s">
        <v>297</v>
      </c>
      <c r="C138" s="189"/>
      <c r="D138" s="189"/>
      <c r="E138" s="189"/>
      <c r="F138" s="190"/>
      <c r="G138" s="180"/>
      <c r="H138" s="182"/>
      <c r="I138" s="182"/>
      <c r="J138" s="152"/>
      <c r="K138" s="148"/>
      <c r="L138" s="150"/>
      <c r="M138" s="152"/>
      <c r="N138" s="148"/>
      <c r="O138" s="152"/>
      <c r="P138" s="154"/>
      <c r="Q138" s="152"/>
      <c r="R138" s="154"/>
      <c r="S138" s="156"/>
      <c r="T138" s="158"/>
      <c r="U138" s="170"/>
      <c r="V138" s="156"/>
      <c r="W138" s="158"/>
      <c r="X138" s="170"/>
      <c r="Y138" s="156"/>
      <c r="Z138" s="173"/>
      <c r="AA138" s="173"/>
      <c r="AB138" s="173"/>
      <c r="AC138" s="173"/>
      <c r="AD138" s="194"/>
      <c r="AE138" s="125">
        <v>254271</v>
      </c>
      <c r="AF138" s="185"/>
      <c r="AG138" s="185"/>
      <c r="AH138" s="162"/>
      <c r="AI138" s="163"/>
      <c r="AJ138" s="163"/>
      <c r="AK138" s="163"/>
      <c r="AL138" s="164"/>
      <c r="AM138" s="166"/>
      <c r="AN138" s="166"/>
      <c r="AO138" s="168"/>
      <c r="AQ138" s="124"/>
      <c r="AR138" s="124"/>
      <c r="AU138" s="126"/>
    </row>
    <row r="139" spans="1:47" ht="18" customHeight="1">
      <c r="A139" s="175">
        <v>42816</v>
      </c>
      <c r="B139" s="159" t="s">
        <v>298</v>
      </c>
      <c r="C139" s="177"/>
      <c r="D139" s="177"/>
      <c r="E139" s="177"/>
      <c r="F139" s="178"/>
      <c r="G139" s="179"/>
      <c r="H139" s="181"/>
      <c r="I139" s="183">
        <v>0.4201388888888889</v>
      </c>
      <c r="J139" s="151"/>
      <c r="K139" s="147"/>
      <c r="L139" s="149"/>
      <c r="M139" s="151"/>
      <c r="N139" s="147"/>
      <c r="O139" s="151"/>
      <c r="P139" s="153"/>
      <c r="Q139" s="151"/>
      <c r="R139" s="153"/>
      <c r="S139" s="155"/>
      <c r="T139" s="157"/>
      <c r="U139" s="169"/>
      <c r="V139" s="155"/>
      <c r="W139" s="157"/>
      <c r="X139" s="169"/>
      <c r="Y139" s="171"/>
      <c r="Z139" s="172" t="s">
        <v>107</v>
      </c>
      <c r="AA139" s="174"/>
      <c r="AB139" s="174"/>
      <c r="AC139" s="174"/>
      <c r="AD139" s="193"/>
      <c r="AE139" s="12" t="s">
        <v>67</v>
      </c>
      <c r="AF139" s="184" t="s">
        <v>164</v>
      </c>
      <c r="AG139" s="184" t="s">
        <v>119</v>
      </c>
      <c r="AH139" s="159"/>
      <c r="AI139" s="160"/>
      <c r="AJ139" s="160"/>
      <c r="AK139" s="160"/>
      <c r="AL139" s="161"/>
      <c r="AM139" s="165">
        <v>29</v>
      </c>
      <c r="AN139" s="165">
        <v>135</v>
      </c>
      <c r="AO139" s="167">
        <v>5</v>
      </c>
      <c r="AQ139" s="146">
        <f>IF(G139="x", 1,0)</f>
        <v>0</v>
      </c>
      <c r="AR139" s="146">
        <f>IF(H139="x", 1,0)</f>
        <v>0</v>
      </c>
      <c r="AU139" s="145">
        <f>IF(A139="","",3)</f>
        <v>3</v>
      </c>
    </row>
    <row r="140" spans="1:47" ht="18" customHeight="1" thickBot="1">
      <c r="A140" s="176"/>
      <c r="B140" s="188" t="s">
        <v>299</v>
      </c>
      <c r="C140" s="189"/>
      <c r="D140" s="189"/>
      <c r="E140" s="189"/>
      <c r="F140" s="190"/>
      <c r="G140" s="180"/>
      <c r="H140" s="182"/>
      <c r="I140" s="182"/>
      <c r="J140" s="152"/>
      <c r="K140" s="148"/>
      <c r="L140" s="150"/>
      <c r="M140" s="152"/>
      <c r="N140" s="148"/>
      <c r="O140" s="152"/>
      <c r="P140" s="154"/>
      <c r="Q140" s="152"/>
      <c r="R140" s="154"/>
      <c r="S140" s="156"/>
      <c r="T140" s="158"/>
      <c r="U140" s="170"/>
      <c r="V140" s="156"/>
      <c r="W140" s="158"/>
      <c r="X140" s="170"/>
      <c r="Y140" s="156"/>
      <c r="Z140" s="173"/>
      <c r="AA140" s="173"/>
      <c r="AB140" s="173"/>
      <c r="AC140" s="173"/>
      <c r="AD140" s="194"/>
      <c r="AE140" s="66">
        <v>220665</v>
      </c>
      <c r="AF140" s="185"/>
      <c r="AG140" s="185"/>
      <c r="AH140" s="162"/>
      <c r="AI140" s="163"/>
      <c r="AJ140" s="163"/>
      <c r="AK140" s="163"/>
      <c r="AL140" s="164"/>
      <c r="AM140" s="166"/>
      <c r="AN140" s="166"/>
      <c r="AO140" s="168"/>
      <c r="AQ140" s="146"/>
      <c r="AR140" s="146"/>
      <c r="AU140" s="145"/>
    </row>
    <row r="141" spans="1:47" ht="18" customHeight="1">
      <c r="A141" s="175">
        <v>42816</v>
      </c>
      <c r="B141" s="159" t="s">
        <v>298</v>
      </c>
      <c r="C141" s="177"/>
      <c r="D141" s="177"/>
      <c r="E141" s="177"/>
      <c r="F141" s="178"/>
      <c r="G141" s="179" t="s">
        <v>106</v>
      </c>
      <c r="H141" s="181"/>
      <c r="I141" s="183">
        <v>0.4513888888888889</v>
      </c>
      <c r="J141" s="151">
        <v>25</v>
      </c>
      <c r="K141" s="147">
        <v>4</v>
      </c>
      <c r="L141" s="149">
        <v>4</v>
      </c>
      <c r="M141" s="151">
        <v>2</v>
      </c>
      <c r="N141" s="147">
        <v>22</v>
      </c>
      <c r="O141" s="151"/>
      <c r="P141" s="153"/>
      <c r="Q141" s="151"/>
      <c r="R141" s="153"/>
      <c r="S141" s="155"/>
      <c r="T141" s="157"/>
      <c r="U141" s="169"/>
      <c r="V141" s="155" t="s">
        <v>193</v>
      </c>
      <c r="W141" s="157"/>
      <c r="X141" s="169">
        <v>0.1</v>
      </c>
      <c r="Y141" s="171"/>
      <c r="Z141" s="172" t="s">
        <v>107</v>
      </c>
      <c r="AA141" s="174"/>
      <c r="AB141" s="174"/>
      <c r="AC141" s="174"/>
      <c r="AD141" s="193"/>
      <c r="AE141" s="12" t="s">
        <v>67</v>
      </c>
      <c r="AF141" s="184" t="s">
        <v>166</v>
      </c>
      <c r="AG141" s="184" t="s">
        <v>119</v>
      </c>
      <c r="AH141" s="159"/>
      <c r="AI141" s="160"/>
      <c r="AJ141" s="160"/>
      <c r="AK141" s="160"/>
      <c r="AL141" s="161"/>
      <c r="AM141" s="165">
        <v>29</v>
      </c>
      <c r="AN141" s="165">
        <v>165</v>
      </c>
      <c r="AO141" s="167">
        <v>3</v>
      </c>
      <c r="AQ141" s="146">
        <f>IF(G141="x", 1,0)</f>
        <v>1</v>
      </c>
      <c r="AR141" s="146">
        <f>IF(H141="x", 1,0)</f>
        <v>0</v>
      </c>
      <c r="AU141" s="145">
        <f>IF(A141="","",4)</f>
        <v>4</v>
      </c>
    </row>
    <row r="142" spans="1:47" ht="18" customHeight="1" thickBot="1">
      <c r="A142" s="203"/>
      <c r="B142" s="188" t="s">
        <v>300</v>
      </c>
      <c r="C142" s="189"/>
      <c r="D142" s="189"/>
      <c r="E142" s="189"/>
      <c r="F142" s="190"/>
      <c r="G142" s="180"/>
      <c r="H142" s="182"/>
      <c r="I142" s="182"/>
      <c r="J142" s="152"/>
      <c r="K142" s="148"/>
      <c r="L142" s="150"/>
      <c r="M142" s="152"/>
      <c r="N142" s="148"/>
      <c r="O142" s="152"/>
      <c r="P142" s="154"/>
      <c r="Q142" s="152"/>
      <c r="R142" s="154"/>
      <c r="S142" s="156"/>
      <c r="T142" s="158"/>
      <c r="U142" s="170"/>
      <c r="V142" s="156"/>
      <c r="W142" s="158"/>
      <c r="X142" s="170"/>
      <c r="Y142" s="156"/>
      <c r="Z142" s="173"/>
      <c r="AA142" s="173"/>
      <c r="AB142" s="173"/>
      <c r="AC142" s="173"/>
      <c r="AD142" s="194"/>
      <c r="AE142" s="66">
        <v>244689</v>
      </c>
      <c r="AF142" s="185"/>
      <c r="AG142" s="185"/>
      <c r="AH142" s="162"/>
      <c r="AI142" s="163"/>
      <c r="AJ142" s="163"/>
      <c r="AK142" s="163"/>
      <c r="AL142" s="164"/>
      <c r="AM142" s="166"/>
      <c r="AN142" s="166"/>
      <c r="AO142" s="168"/>
      <c r="AQ142" s="146"/>
      <c r="AR142" s="146"/>
      <c r="AU142" s="145"/>
    </row>
    <row r="143" spans="1:47" ht="18" customHeight="1">
      <c r="A143" s="175">
        <v>42816</v>
      </c>
      <c r="B143" s="159" t="s">
        <v>301</v>
      </c>
      <c r="C143" s="177"/>
      <c r="D143" s="177"/>
      <c r="E143" s="177"/>
      <c r="F143" s="178"/>
      <c r="G143" s="179"/>
      <c r="H143" s="181"/>
      <c r="I143" s="183">
        <v>0.56944444444444442</v>
      </c>
      <c r="J143" s="151"/>
      <c r="K143" s="147"/>
      <c r="L143" s="149"/>
      <c r="M143" s="151"/>
      <c r="N143" s="147"/>
      <c r="O143" s="151"/>
      <c r="P143" s="153"/>
      <c r="Q143" s="151"/>
      <c r="R143" s="153"/>
      <c r="S143" s="155"/>
      <c r="T143" s="157"/>
      <c r="U143" s="169"/>
      <c r="V143" s="155"/>
      <c r="W143" s="157"/>
      <c r="X143" s="169"/>
      <c r="Y143" s="171"/>
      <c r="Z143" s="172" t="s">
        <v>107</v>
      </c>
      <c r="AA143" s="174"/>
      <c r="AB143" s="174"/>
      <c r="AC143" s="174"/>
      <c r="AD143" s="193"/>
      <c r="AE143" s="12" t="s">
        <v>67</v>
      </c>
      <c r="AF143" s="184" t="s">
        <v>169</v>
      </c>
      <c r="AG143" s="184" t="s">
        <v>119</v>
      </c>
      <c r="AH143" s="159"/>
      <c r="AI143" s="160"/>
      <c r="AJ143" s="160"/>
      <c r="AK143" s="160"/>
      <c r="AL143" s="161"/>
      <c r="AM143" s="165">
        <v>29</v>
      </c>
      <c r="AN143" s="165">
        <v>135</v>
      </c>
      <c r="AO143" s="167">
        <v>3</v>
      </c>
      <c r="AQ143" s="146">
        <f>IF(G143="x", 1,0)</f>
        <v>0</v>
      </c>
      <c r="AR143" s="146">
        <f>IF(H143="x", 1,0)</f>
        <v>0</v>
      </c>
      <c r="AU143" s="145">
        <f>IF(A143="","",4)</f>
        <v>4</v>
      </c>
    </row>
    <row r="144" spans="1:47" ht="18" customHeight="1" thickBot="1">
      <c r="A144" s="176"/>
      <c r="B144" s="188" t="s">
        <v>302</v>
      </c>
      <c r="C144" s="189"/>
      <c r="D144" s="189"/>
      <c r="E144" s="189"/>
      <c r="F144" s="190"/>
      <c r="G144" s="180"/>
      <c r="H144" s="182"/>
      <c r="I144" s="182"/>
      <c r="J144" s="152"/>
      <c r="K144" s="148"/>
      <c r="L144" s="150"/>
      <c r="M144" s="152"/>
      <c r="N144" s="148"/>
      <c r="O144" s="152"/>
      <c r="P144" s="154"/>
      <c r="Q144" s="152"/>
      <c r="R144" s="154"/>
      <c r="S144" s="156"/>
      <c r="T144" s="158"/>
      <c r="U144" s="170"/>
      <c r="V144" s="156"/>
      <c r="W144" s="158"/>
      <c r="X144" s="170"/>
      <c r="Y144" s="156"/>
      <c r="Z144" s="173"/>
      <c r="AA144" s="173"/>
      <c r="AB144" s="173"/>
      <c r="AC144" s="173"/>
      <c r="AD144" s="194"/>
      <c r="AE144" s="125">
        <v>231323</v>
      </c>
      <c r="AF144" s="185"/>
      <c r="AG144" s="185"/>
      <c r="AH144" s="162"/>
      <c r="AI144" s="163"/>
      <c r="AJ144" s="163"/>
      <c r="AK144" s="163"/>
      <c r="AL144" s="164"/>
      <c r="AM144" s="166"/>
      <c r="AN144" s="166"/>
      <c r="AO144" s="168"/>
      <c r="AQ144" s="146"/>
      <c r="AR144" s="146"/>
      <c r="AU144" s="145"/>
    </row>
    <row r="145" spans="1:47" ht="18" customHeight="1">
      <c r="A145" s="175">
        <v>42817</v>
      </c>
      <c r="B145" s="159" t="s">
        <v>303</v>
      </c>
      <c r="C145" s="177"/>
      <c r="D145" s="177"/>
      <c r="E145" s="177"/>
      <c r="F145" s="178"/>
      <c r="G145" s="179" t="s">
        <v>106</v>
      </c>
      <c r="H145" s="181"/>
      <c r="I145" s="183">
        <v>0.2673611111111111</v>
      </c>
      <c r="J145" s="151">
        <v>25</v>
      </c>
      <c r="K145" s="147">
        <v>5</v>
      </c>
      <c r="L145" s="149">
        <v>6</v>
      </c>
      <c r="M145" s="151">
        <v>2</v>
      </c>
      <c r="N145" s="147">
        <v>32</v>
      </c>
      <c r="O145" s="151">
        <v>3</v>
      </c>
      <c r="P145" s="153">
        <v>2</v>
      </c>
      <c r="Q145" s="151"/>
      <c r="R145" s="153"/>
      <c r="S145" s="155"/>
      <c r="T145" s="157"/>
      <c r="U145" s="169"/>
      <c r="V145" s="155" t="s">
        <v>193</v>
      </c>
      <c r="W145" s="157"/>
      <c r="X145" s="169">
        <v>0.3</v>
      </c>
      <c r="Y145" s="171"/>
      <c r="Z145" s="172" t="s">
        <v>107</v>
      </c>
      <c r="AA145" s="174"/>
      <c r="AB145" s="174"/>
      <c r="AC145" s="174"/>
      <c r="AD145" s="193"/>
      <c r="AE145" s="12" t="s">
        <v>67</v>
      </c>
      <c r="AF145" s="184" t="s">
        <v>166</v>
      </c>
      <c r="AG145" s="184" t="s">
        <v>119</v>
      </c>
      <c r="AH145" s="159"/>
      <c r="AI145" s="160"/>
      <c r="AJ145" s="160"/>
      <c r="AK145" s="160"/>
      <c r="AL145" s="161"/>
      <c r="AM145" s="165">
        <v>30</v>
      </c>
      <c r="AN145" s="165">
        <v>270</v>
      </c>
      <c r="AO145" s="167">
        <v>3</v>
      </c>
      <c r="AQ145" s="146">
        <f>IF(G145="x", 1,0)</f>
        <v>1</v>
      </c>
      <c r="AR145" s="146">
        <f>IF(H145="x", 1,0)</f>
        <v>0</v>
      </c>
      <c r="AU145" s="145">
        <f>IF(A145="","",4)</f>
        <v>4</v>
      </c>
    </row>
    <row r="146" spans="1:47" ht="18" customHeight="1" thickBot="1">
      <c r="A146" s="203"/>
      <c r="B146" s="188" t="s">
        <v>304</v>
      </c>
      <c r="C146" s="189"/>
      <c r="D146" s="189"/>
      <c r="E146" s="189"/>
      <c r="F146" s="190"/>
      <c r="G146" s="180"/>
      <c r="H146" s="182"/>
      <c r="I146" s="182"/>
      <c r="J146" s="152"/>
      <c r="K146" s="148"/>
      <c r="L146" s="150"/>
      <c r="M146" s="152"/>
      <c r="N146" s="148"/>
      <c r="O146" s="152"/>
      <c r="P146" s="154"/>
      <c r="Q146" s="152"/>
      <c r="R146" s="154"/>
      <c r="S146" s="156"/>
      <c r="T146" s="158"/>
      <c r="U146" s="170"/>
      <c r="V146" s="156"/>
      <c r="W146" s="158"/>
      <c r="X146" s="170"/>
      <c r="Y146" s="156"/>
      <c r="Z146" s="173"/>
      <c r="AA146" s="173"/>
      <c r="AB146" s="173"/>
      <c r="AC146" s="173"/>
      <c r="AD146" s="194"/>
      <c r="AE146" s="125">
        <v>508359</v>
      </c>
      <c r="AF146" s="185"/>
      <c r="AG146" s="185"/>
      <c r="AH146" s="162"/>
      <c r="AI146" s="163"/>
      <c r="AJ146" s="163"/>
      <c r="AK146" s="163"/>
      <c r="AL146" s="164"/>
      <c r="AM146" s="166"/>
      <c r="AN146" s="166"/>
      <c r="AO146" s="168"/>
      <c r="AQ146" s="146"/>
      <c r="AR146" s="146"/>
      <c r="AU146" s="145"/>
    </row>
    <row r="147" spans="1:47" ht="18" customHeight="1">
      <c r="A147" s="175">
        <v>42817</v>
      </c>
      <c r="B147" s="159" t="s">
        <v>305</v>
      </c>
      <c r="C147" s="177"/>
      <c r="D147" s="177"/>
      <c r="E147" s="177"/>
      <c r="F147" s="178"/>
      <c r="G147" s="179"/>
      <c r="H147" s="181"/>
      <c r="I147" s="183">
        <v>0.4861111111111111</v>
      </c>
      <c r="J147" s="151"/>
      <c r="K147" s="147"/>
      <c r="L147" s="149"/>
      <c r="M147" s="151"/>
      <c r="N147" s="147"/>
      <c r="O147" s="151"/>
      <c r="P147" s="153"/>
      <c r="Q147" s="151"/>
      <c r="R147" s="153"/>
      <c r="S147" s="155"/>
      <c r="T147" s="157"/>
      <c r="U147" s="169"/>
      <c r="V147" s="155"/>
      <c r="W147" s="157"/>
      <c r="X147" s="169"/>
      <c r="Y147" s="171"/>
      <c r="Z147" s="172" t="s">
        <v>107</v>
      </c>
      <c r="AA147" s="174"/>
      <c r="AB147" s="174"/>
      <c r="AC147" s="174"/>
      <c r="AD147" s="193"/>
      <c r="AE147" s="12" t="s">
        <v>67</v>
      </c>
      <c r="AF147" s="184" t="s">
        <v>169</v>
      </c>
      <c r="AG147" s="184" t="s">
        <v>119</v>
      </c>
      <c r="AH147" s="159"/>
      <c r="AI147" s="160"/>
      <c r="AJ147" s="160"/>
      <c r="AK147" s="160"/>
      <c r="AL147" s="161"/>
      <c r="AM147" s="165">
        <v>30</v>
      </c>
      <c r="AN147" s="165">
        <v>270</v>
      </c>
      <c r="AO147" s="167">
        <v>3</v>
      </c>
      <c r="AQ147" s="124"/>
      <c r="AR147" s="124"/>
      <c r="AU147" s="126"/>
    </row>
    <row r="148" spans="1:47" ht="18" customHeight="1" thickBot="1">
      <c r="A148" s="203"/>
      <c r="B148" s="188" t="s">
        <v>304</v>
      </c>
      <c r="C148" s="189"/>
      <c r="D148" s="189"/>
      <c r="E148" s="189"/>
      <c r="F148" s="190"/>
      <c r="G148" s="180"/>
      <c r="H148" s="182"/>
      <c r="I148" s="182"/>
      <c r="J148" s="152"/>
      <c r="K148" s="148"/>
      <c r="L148" s="150"/>
      <c r="M148" s="152"/>
      <c r="N148" s="148"/>
      <c r="O148" s="152"/>
      <c r="P148" s="154"/>
      <c r="Q148" s="152"/>
      <c r="R148" s="154"/>
      <c r="S148" s="156"/>
      <c r="T148" s="158"/>
      <c r="U148" s="170"/>
      <c r="V148" s="156"/>
      <c r="W148" s="158"/>
      <c r="X148" s="170"/>
      <c r="Y148" s="156"/>
      <c r="Z148" s="173"/>
      <c r="AA148" s="173"/>
      <c r="AB148" s="173"/>
      <c r="AC148" s="173"/>
      <c r="AD148" s="194"/>
      <c r="AE148" s="125">
        <v>254302</v>
      </c>
      <c r="AF148" s="185"/>
      <c r="AG148" s="185"/>
      <c r="AH148" s="162"/>
      <c r="AI148" s="163"/>
      <c r="AJ148" s="163"/>
      <c r="AK148" s="163"/>
      <c r="AL148" s="164"/>
      <c r="AM148" s="166"/>
      <c r="AN148" s="166"/>
      <c r="AO148" s="168"/>
      <c r="AQ148" s="124"/>
      <c r="AR148" s="124"/>
      <c r="AU148" s="126"/>
    </row>
    <row r="149" spans="1:47" ht="18" customHeight="1">
      <c r="A149" s="175">
        <v>42817</v>
      </c>
      <c r="B149" s="159" t="s">
        <v>306</v>
      </c>
      <c r="C149" s="177"/>
      <c r="D149" s="177"/>
      <c r="E149" s="177"/>
      <c r="F149" s="178"/>
      <c r="G149" s="179" t="s">
        <v>106</v>
      </c>
      <c r="H149" s="181"/>
      <c r="I149" s="183">
        <v>0.53125</v>
      </c>
      <c r="J149" s="151">
        <v>20</v>
      </c>
      <c r="K149" s="147">
        <v>4</v>
      </c>
      <c r="L149" s="149">
        <v>10</v>
      </c>
      <c r="M149" s="151">
        <v>2</v>
      </c>
      <c r="N149" s="147">
        <v>15</v>
      </c>
      <c r="O149" s="151">
        <v>3</v>
      </c>
      <c r="P149" s="153">
        <v>5</v>
      </c>
      <c r="Q149" s="151"/>
      <c r="R149" s="153"/>
      <c r="S149" s="155"/>
      <c r="T149" s="157"/>
      <c r="U149" s="169"/>
      <c r="V149" s="155" t="s">
        <v>193</v>
      </c>
      <c r="W149" s="157"/>
      <c r="X149" s="169">
        <v>0.2</v>
      </c>
      <c r="Y149" s="171"/>
      <c r="Z149" s="172" t="s">
        <v>107</v>
      </c>
      <c r="AA149" s="174"/>
      <c r="AB149" s="174"/>
      <c r="AC149" s="174"/>
      <c r="AD149" s="193"/>
      <c r="AE149" s="12" t="s">
        <v>67</v>
      </c>
      <c r="AF149" s="184" t="s">
        <v>166</v>
      </c>
      <c r="AG149" s="184" t="s">
        <v>119</v>
      </c>
      <c r="AH149" s="159"/>
      <c r="AI149" s="160"/>
      <c r="AJ149" s="160"/>
      <c r="AK149" s="160"/>
      <c r="AL149" s="161"/>
      <c r="AM149" s="165">
        <v>30</v>
      </c>
      <c r="AN149" s="165">
        <v>270</v>
      </c>
      <c r="AO149" s="167">
        <v>3</v>
      </c>
      <c r="AQ149" s="124"/>
      <c r="AR149" s="124"/>
      <c r="AU149" s="126"/>
    </row>
    <row r="150" spans="1:47" ht="18" customHeight="1" thickBot="1">
      <c r="A150" s="203"/>
      <c r="B150" s="188" t="s">
        <v>307</v>
      </c>
      <c r="C150" s="189"/>
      <c r="D150" s="189"/>
      <c r="E150" s="189"/>
      <c r="F150" s="190"/>
      <c r="G150" s="180"/>
      <c r="H150" s="182"/>
      <c r="I150" s="182"/>
      <c r="J150" s="152"/>
      <c r="K150" s="148"/>
      <c r="L150" s="150"/>
      <c r="M150" s="152"/>
      <c r="N150" s="148"/>
      <c r="O150" s="152"/>
      <c r="P150" s="154"/>
      <c r="Q150" s="152"/>
      <c r="R150" s="154"/>
      <c r="S150" s="156"/>
      <c r="T150" s="158"/>
      <c r="U150" s="170"/>
      <c r="V150" s="156"/>
      <c r="W150" s="158"/>
      <c r="X150" s="170"/>
      <c r="Y150" s="156"/>
      <c r="Z150" s="173"/>
      <c r="AA150" s="173"/>
      <c r="AB150" s="173"/>
      <c r="AC150" s="173"/>
      <c r="AD150" s="194"/>
      <c r="AE150" s="125">
        <v>508384</v>
      </c>
      <c r="AF150" s="185"/>
      <c r="AG150" s="185"/>
      <c r="AH150" s="162"/>
      <c r="AI150" s="163"/>
      <c r="AJ150" s="163"/>
      <c r="AK150" s="163"/>
      <c r="AL150" s="164"/>
      <c r="AM150" s="166"/>
      <c r="AN150" s="166"/>
      <c r="AO150" s="168"/>
      <c r="AQ150" s="124"/>
      <c r="AR150" s="124"/>
      <c r="AU150" s="126"/>
    </row>
    <row r="151" spans="1:47" ht="18" customHeight="1">
      <c r="A151" s="175">
        <v>42817</v>
      </c>
      <c r="B151" s="159" t="s">
        <v>308</v>
      </c>
      <c r="C151" s="177"/>
      <c r="D151" s="177"/>
      <c r="E151" s="177"/>
      <c r="F151" s="178"/>
      <c r="G151" s="179"/>
      <c r="H151" s="181"/>
      <c r="I151" s="183">
        <v>0.625</v>
      </c>
      <c r="J151" s="151"/>
      <c r="K151" s="147"/>
      <c r="L151" s="149"/>
      <c r="M151" s="151"/>
      <c r="N151" s="147"/>
      <c r="O151" s="151"/>
      <c r="P151" s="153"/>
      <c r="Q151" s="151"/>
      <c r="R151" s="153"/>
      <c r="S151" s="155"/>
      <c r="T151" s="157"/>
      <c r="U151" s="169"/>
      <c r="V151" s="155"/>
      <c r="W151" s="157"/>
      <c r="X151" s="169"/>
      <c r="Y151" s="171"/>
      <c r="Z151" s="172" t="s">
        <v>107</v>
      </c>
      <c r="AA151" s="174"/>
      <c r="AB151" s="174"/>
      <c r="AC151" s="174"/>
      <c r="AD151" s="193"/>
      <c r="AE151" s="12" t="s">
        <v>67</v>
      </c>
      <c r="AF151" s="184" t="s">
        <v>164</v>
      </c>
      <c r="AG151" s="184" t="s">
        <v>119</v>
      </c>
      <c r="AH151" s="159"/>
      <c r="AI151" s="160"/>
      <c r="AJ151" s="160"/>
      <c r="AK151" s="160"/>
      <c r="AL151" s="161"/>
      <c r="AM151" s="165">
        <v>30</v>
      </c>
      <c r="AN151" s="165">
        <v>270</v>
      </c>
      <c r="AO151" s="167">
        <v>3</v>
      </c>
      <c r="AQ151" s="124"/>
      <c r="AR151" s="124"/>
      <c r="AU151" s="126"/>
    </row>
    <row r="152" spans="1:47" ht="18" customHeight="1" thickBot="1">
      <c r="A152" s="203"/>
      <c r="B152" s="188" t="s">
        <v>309</v>
      </c>
      <c r="C152" s="189"/>
      <c r="D152" s="189"/>
      <c r="E152" s="189"/>
      <c r="F152" s="190"/>
      <c r="G152" s="180"/>
      <c r="H152" s="182"/>
      <c r="I152" s="182"/>
      <c r="J152" s="152"/>
      <c r="K152" s="148"/>
      <c r="L152" s="150"/>
      <c r="M152" s="152"/>
      <c r="N152" s="148"/>
      <c r="O152" s="152"/>
      <c r="P152" s="154"/>
      <c r="Q152" s="152"/>
      <c r="R152" s="154"/>
      <c r="S152" s="156"/>
      <c r="T152" s="158"/>
      <c r="U152" s="170"/>
      <c r="V152" s="156"/>
      <c r="W152" s="158"/>
      <c r="X152" s="170"/>
      <c r="Y152" s="156"/>
      <c r="Z152" s="173"/>
      <c r="AA152" s="173"/>
      <c r="AB152" s="173"/>
      <c r="AC152" s="173"/>
      <c r="AD152" s="194"/>
      <c r="AE152" s="125">
        <v>254264</v>
      </c>
      <c r="AF152" s="185"/>
      <c r="AG152" s="185"/>
      <c r="AH152" s="162"/>
      <c r="AI152" s="163"/>
      <c r="AJ152" s="163"/>
      <c r="AK152" s="163"/>
      <c r="AL152" s="164"/>
      <c r="AM152" s="166"/>
      <c r="AN152" s="166"/>
      <c r="AO152" s="168"/>
      <c r="AQ152" s="124"/>
      <c r="AR152" s="124"/>
      <c r="AU152" s="126"/>
    </row>
    <row r="153" spans="1:47" ht="18" customHeight="1">
      <c r="A153" s="175">
        <v>42817</v>
      </c>
      <c r="B153" s="159" t="s">
        <v>310</v>
      </c>
      <c r="C153" s="177"/>
      <c r="D153" s="177"/>
      <c r="E153" s="177"/>
      <c r="F153" s="178"/>
      <c r="G153" s="179"/>
      <c r="H153" s="181"/>
      <c r="I153" s="183">
        <v>0.6875</v>
      </c>
      <c r="J153" s="151"/>
      <c r="K153" s="147"/>
      <c r="L153" s="149"/>
      <c r="M153" s="151"/>
      <c r="N153" s="147"/>
      <c r="O153" s="151"/>
      <c r="P153" s="153"/>
      <c r="Q153" s="151"/>
      <c r="R153" s="153"/>
      <c r="S153" s="155"/>
      <c r="T153" s="157"/>
      <c r="U153" s="169"/>
      <c r="V153" s="155"/>
      <c r="W153" s="157"/>
      <c r="X153" s="169"/>
      <c r="Y153" s="171"/>
      <c r="Z153" s="172" t="s">
        <v>108</v>
      </c>
      <c r="AA153" s="174"/>
      <c r="AB153" s="174"/>
      <c r="AC153" s="174"/>
      <c r="AD153" s="193"/>
      <c r="AE153" s="12" t="s">
        <v>67</v>
      </c>
      <c r="AF153" s="184" t="s">
        <v>169</v>
      </c>
      <c r="AG153" s="184" t="s">
        <v>119</v>
      </c>
      <c r="AH153" s="159"/>
      <c r="AI153" s="160"/>
      <c r="AJ153" s="160"/>
      <c r="AK153" s="160"/>
      <c r="AL153" s="161"/>
      <c r="AM153" s="165">
        <v>30</v>
      </c>
      <c r="AN153" s="165">
        <v>270</v>
      </c>
      <c r="AO153" s="167">
        <v>3</v>
      </c>
      <c r="AQ153" s="124"/>
      <c r="AR153" s="124"/>
      <c r="AU153" s="126"/>
    </row>
    <row r="154" spans="1:47" ht="18" customHeight="1" thickBot="1">
      <c r="A154" s="203"/>
      <c r="B154" s="188" t="s">
        <v>311</v>
      </c>
      <c r="C154" s="189"/>
      <c r="D154" s="189"/>
      <c r="E154" s="189"/>
      <c r="F154" s="190"/>
      <c r="G154" s="180"/>
      <c r="H154" s="182"/>
      <c r="I154" s="182"/>
      <c r="J154" s="152"/>
      <c r="K154" s="148"/>
      <c r="L154" s="150"/>
      <c r="M154" s="152"/>
      <c r="N154" s="148"/>
      <c r="O154" s="152"/>
      <c r="P154" s="154"/>
      <c r="Q154" s="152"/>
      <c r="R154" s="154"/>
      <c r="S154" s="156"/>
      <c r="T154" s="158"/>
      <c r="U154" s="170"/>
      <c r="V154" s="156"/>
      <c r="W154" s="158"/>
      <c r="X154" s="170"/>
      <c r="Y154" s="156"/>
      <c r="Z154" s="173"/>
      <c r="AA154" s="173"/>
      <c r="AB154" s="173"/>
      <c r="AC154" s="173"/>
      <c r="AD154" s="194"/>
      <c r="AE154" s="125">
        <v>254384</v>
      </c>
      <c r="AF154" s="185"/>
      <c r="AG154" s="185"/>
      <c r="AH154" s="162"/>
      <c r="AI154" s="163"/>
      <c r="AJ154" s="163"/>
      <c r="AK154" s="163"/>
      <c r="AL154" s="164"/>
      <c r="AM154" s="166"/>
      <c r="AN154" s="166"/>
      <c r="AO154" s="168"/>
      <c r="AQ154" s="124"/>
      <c r="AR154" s="124"/>
      <c r="AU154" s="126"/>
    </row>
    <row r="155" spans="1:47" ht="18" customHeight="1">
      <c r="A155" s="175">
        <v>42817</v>
      </c>
      <c r="B155" s="159" t="s">
        <v>312</v>
      </c>
      <c r="C155" s="177"/>
      <c r="D155" s="177"/>
      <c r="E155" s="177"/>
      <c r="F155" s="178"/>
      <c r="G155" s="179"/>
      <c r="H155" s="181"/>
      <c r="I155" s="183">
        <v>0.71527777777777779</v>
      </c>
      <c r="J155" s="151"/>
      <c r="K155" s="147"/>
      <c r="L155" s="149"/>
      <c r="M155" s="151"/>
      <c r="N155" s="147"/>
      <c r="O155" s="151"/>
      <c r="P155" s="153"/>
      <c r="Q155" s="151"/>
      <c r="R155" s="153"/>
      <c r="S155" s="155"/>
      <c r="T155" s="157"/>
      <c r="U155" s="169"/>
      <c r="V155" s="155"/>
      <c r="W155" s="157"/>
      <c r="X155" s="169"/>
      <c r="Y155" s="171"/>
      <c r="Z155" s="172" t="s">
        <v>107</v>
      </c>
      <c r="AA155" s="174"/>
      <c r="AB155" s="174"/>
      <c r="AC155" s="174"/>
      <c r="AD155" s="193"/>
      <c r="AE155" s="12" t="s">
        <v>67</v>
      </c>
      <c r="AF155" s="184" t="s">
        <v>169</v>
      </c>
      <c r="AG155" s="184" t="s">
        <v>119</v>
      </c>
      <c r="AH155" s="159"/>
      <c r="AI155" s="160"/>
      <c r="AJ155" s="160"/>
      <c r="AK155" s="160"/>
      <c r="AL155" s="161"/>
      <c r="AM155" s="165">
        <v>30</v>
      </c>
      <c r="AN155" s="165">
        <v>270</v>
      </c>
      <c r="AO155" s="167">
        <v>3</v>
      </c>
      <c r="AQ155" s="124"/>
      <c r="AR155" s="124"/>
      <c r="AU155" s="126"/>
    </row>
    <row r="156" spans="1:47" ht="18" customHeight="1" thickBot="1">
      <c r="A156" s="203"/>
      <c r="B156" s="188" t="s">
        <v>313</v>
      </c>
      <c r="C156" s="189"/>
      <c r="D156" s="189"/>
      <c r="E156" s="189"/>
      <c r="F156" s="190"/>
      <c r="G156" s="180"/>
      <c r="H156" s="182"/>
      <c r="I156" s="182"/>
      <c r="J156" s="152"/>
      <c r="K156" s="148"/>
      <c r="L156" s="150"/>
      <c r="M156" s="152"/>
      <c r="N156" s="148"/>
      <c r="O156" s="152"/>
      <c r="P156" s="154"/>
      <c r="Q156" s="152"/>
      <c r="R156" s="154"/>
      <c r="S156" s="156"/>
      <c r="T156" s="158"/>
      <c r="U156" s="170"/>
      <c r="V156" s="156"/>
      <c r="W156" s="158"/>
      <c r="X156" s="170"/>
      <c r="Y156" s="156"/>
      <c r="Z156" s="173"/>
      <c r="AA156" s="173"/>
      <c r="AB156" s="173"/>
      <c r="AC156" s="173"/>
      <c r="AD156" s="194"/>
      <c r="AE156" s="125">
        <v>254295</v>
      </c>
      <c r="AF156" s="185"/>
      <c r="AG156" s="185"/>
      <c r="AH156" s="162"/>
      <c r="AI156" s="163"/>
      <c r="AJ156" s="163"/>
      <c r="AK156" s="163"/>
      <c r="AL156" s="164"/>
      <c r="AM156" s="166"/>
      <c r="AN156" s="166"/>
      <c r="AO156" s="168"/>
      <c r="AQ156" s="124"/>
      <c r="AR156" s="124"/>
      <c r="AU156" s="126"/>
    </row>
    <row r="157" spans="1:47" ht="18" customHeight="1">
      <c r="A157" s="175">
        <v>42817</v>
      </c>
      <c r="B157" s="159" t="s">
        <v>314</v>
      </c>
      <c r="C157" s="177"/>
      <c r="D157" s="177"/>
      <c r="E157" s="177"/>
      <c r="F157" s="178"/>
      <c r="G157" s="179"/>
      <c r="H157" s="181"/>
      <c r="I157" s="183">
        <v>0.72916666666666663</v>
      </c>
      <c r="J157" s="151"/>
      <c r="K157" s="147"/>
      <c r="L157" s="149"/>
      <c r="M157" s="151"/>
      <c r="N157" s="147"/>
      <c r="O157" s="151"/>
      <c r="P157" s="153"/>
      <c r="Q157" s="151"/>
      <c r="R157" s="153"/>
      <c r="S157" s="155"/>
      <c r="T157" s="157"/>
      <c r="U157" s="169"/>
      <c r="V157" s="155"/>
      <c r="W157" s="157"/>
      <c r="X157" s="169"/>
      <c r="Y157" s="171"/>
      <c r="Z157" s="172" t="s">
        <v>107</v>
      </c>
      <c r="AA157" s="174"/>
      <c r="AB157" s="174"/>
      <c r="AC157" s="174"/>
      <c r="AD157" s="193"/>
      <c r="AE157" s="12" t="s">
        <v>67</v>
      </c>
      <c r="AF157" s="184" t="s">
        <v>169</v>
      </c>
      <c r="AG157" s="184" t="s">
        <v>119</v>
      </c>
      <c r="AH157" s="159"/>
      <c r="AI157" s="160"/>
      <c r="AJ157" s="160"/>
      <c r="AK157" s="160"/>
      <c r="AL157" s="161"/>
      <c r="AM157" s="165">
        <v>30</v>
      </c>
      <c r="AN157" s="165">
        <v>270</v>
      </c>
      <c r="AO157" s="167">
        <v>3</v>
      </c>
      <c r="AQ157" s="124"/>
      <c r="AR157" s="124"/>
      <c r="AU157" s="126"/>
    </row>
    <row r="158" spans="1:47" ht="18" customHeight="1" thickBot="1">
      <c r="A158" s="203"/>
      <c r="B158" s="188" t="s">
        <v>315</v>
      </c>
      <c r="C158" s="189"/>
      <c r="D158" s="189"/>
      <c r="E158" s="189"/>
      <c r="F158" s="190"/>
      <c r="G158" s="180"/>
      <c r="H158" s="182"/>
      <c r="I158" s="182"/>
      <c r="J158" s="152"/>
      <c r="K158" s="148"/>
      <c r="L158" s="150"/>
      <c r="M158" s="152"/>
      <c r="N158" s="148"/>
      <c r="O158" s="152"/>
      <c r="P158" s="154"/>
      <c r="Q158" s="152"/>
      <c r="R158" s="154"/>
      <c r="S158" s="156"/>
      <c r="T158" s="158"/>
      <c r="U158" s="170"/>
      <c r="V158" s="156"/>
      <c r="W158" s="158"/>
      <c r="X158" s="170"/>
      <c r="Y158" s="156"/>
      <c r="Z158" s="173"/>
      <c r="AA158" s="173"/>
      <c r="AB158" s="173"/>
      <c r="AC158" s="173"/>
      <c r="AD158" s="194"/>
      <c r="AE158" s="125">
        <v>254298</v>
      </c>
      <c r="AF158" s="185"/>
      <c r="AG158" s="185"/>
      <c r="AH158" s="162"/>
      <c r="AI158" s="163"/>
      <c r="AJ158" s="163"/>
      <c r="AK158" s="163"/>
      <c r="AL158" s="164"/>
      <c r="AM158" s="166"/>
      <c r="AN158" s="166"/>
      <c r="AO158" s="168"/>
      <c r="AQ158" s="124"/>
      <c r="AR158" s="124"/>
      <c r="AU158" s="126"/>
    </row>
    <row r="159" spans="1:47" ht="18" customHeight="1">
      <c r="A159" s="175">
        <v>42818</v>
      </c>
      <c r="B159" s="159" t="s">
        <v>316</v>
      </c>
      <c r="C159" s="177"/>
      <c r="D159" s="177"/>
      <c r="E159" s="177"/>
      <c r="F159" s="178"/>
      <c r="G159" s="179" t="s">
        <v>106</v>
      </c>
      <c r="H159" s="181"/>
      <c r="I159" s="183">
        <v>0.26041666666666669</v>
      </c>
      <c r="J159" s="151">
        <v>20</v>
      </c>
      <c r="K159" s="147">
        <v>4</v>
      </c>
      <c r="L159" s="149">
        <v>2</v>
      </c>
      <c r="M159" s="151">
        <v>2</v>
      </c>
      <c r="N159" s="147">
        <v>10</v>
      </c>
      <c r="O159" s="151">
        <v>2</v>
      </c>
      <c r="P159" s="153">
        <v>2</v>
      </c>
      <c r="Q159" s="151"/>
      <c r="R159" s="153"/>
      <c r="S159" s="155"/>
      <c r="T159" s="157"/>
      <c r="U159" s="169"/>
      <c r="V159" s="155" t="s">
        <v>193</v>
      </c>
      <c r="W159" s="157"/>
      <c r="X159" s="169">
        <v>0.3</v>
      </c>
      <c r="Y159" s="171"/>
      <c r="Z159" s="172" t="s">
        <v>107</v>
      </c>
      <c r="AA159" s="174"/>
      <c r="AB159" s="174"/>
      <c r="AC159" s="174"/>
      <c r="AD159" s="193"/>
      <c r="AE159" s="12" t="s">
        <v>67</v>
      </c>
      <c r="AF159" s="184" t="s">
        <v>166</v>
      </c>
      <c r="AG159" s="184" t="s">
        <v>119</v>
      </c>
      <c r="AH159" s="159"/>
      <c r="AI159" s="160"/>
      <c r="AJ159" s="160"/>
      <c r="AK159" s="160"/>
      <c r="AL159" s="161"/>
      <c r="AM159" s="165">
        <v>30</v>
      </c>
      <c r="AN159" s="165">
        <v>225</v>
      </c>
      <c r="AO159" s="167">
        <v>3</v>
      </c>
      <c r="AQ159" s="124"/>
      <c r="AR159" s="124"/>
      <c r="AU159" s="126"/>
    </row>
    <row r="160" spans="1:47" ht="18" customHeight="1" thickBot="1">
      <c r="A160" s="203"/>
      <c r="B160" s="188" t="s">
        <v>317</v>
      </c>
      <c r="C160" s="189"/>
      <c r="D160" s="189"/>
      <c r="E160" s="189"/>
      <c r="F160" s="190"/>
      <c r="G160" s="180"/>
      <c r="H160" s="182"/>
      <c r="I160" s="182"/>
      <c r="J160" s="152"/>
      <c r="K160" s="148"/>
      <c r="L160" s="150"/>
      <c r="M160" s="152"/>
      <c r="N160" s="148"/>
      <c r="O160" s="152"/>
      <c r="P160" s="154"/>
      <c r="Q160" s="152"/>
      <c r="R160" s="154"/>
      <c r="S160" s="156"/>
      <c r="T160" s="158"/>
      <c r="U160" s="170"/>
      <c r="V160" s="156"/>
      <c r="W160" s="158"/>
      <c r="X160" s="170"/>
      <c r="Y160" s="156"/>
      <c r="Z160" s="173"/>
      <c r="AA160" s="173"/>
      <c r="AB160" s="173"/>
      <c r="AC160" s="173"/>
      <c r="AD160" s="194"/>
      <c r="AE160" s="125">
        <v>254384</v>
      </c>
      <c r="AF160" s="185"/>
      <c r="AG160" s="185"/>
      <c r="AH160" s="162"/>
      <c r="AI160" s="163"/>
      <c r="AJ160" s="163"/>
      <c r="AK160" s="163"/>
      <c r="AL160" s="164"/>
      <c r="AM160" s="166"/>
      <c r="AN160" s="166"/>
      <c r="AO160" s="168"/>
      <c r="AQ160" s="124"/>
      <c r="AR160" s="124"/>
      <c r="AU160" s="126"/>
    </row>
    <row r="161" spans="1:47" ht="18" customHeight="1">
      <c r="A161" s="175">
        <v>42818</v>
      </c>
      <c r="B161" s="159" t="s">
        <v>318</v>
      </c>
      <c r="C161" s="177"/>
      <c r="D161" s="177"/>
      <c r="E161" s="177"/>
      <c r="F161" s="178"/>
      <c r="G161" s="179" t="s">
        <v>106</v>
      </c>
      <c r="H161" s="181"/>
      <c r="I161" s="183">
        <v>0.47916666666666669</v>
      </c>
      <c r="J161" s="151">
        <v>20</v>
      </c>
      <c r="K161" s="147">
        <v>6</v>
      </c>
      <c r="L161" s="149">
        <v>6</v>
      </c>
      <c r="M161" s="151">
        <v>2</v>
      </c>
      <c r="N161" s="147">
        <v>18</v>
      </c>
      <c r="O161" s="151">
        <v>3</v>
      </c>
      <c r="P161" s="153">
        <v>1</v>
      </c>
      <c r="Q161" s="151"/>
      <c r="R161" s="153"/>
      <c r="S161" s="155"/>
      <c r="T161" s="157"/>
      <c r="U161" s="169"/>
      <c r="V161" s="155" t="s">
        <v>193</v>
      </c>
      <c r="W161" s="157"/>
      <c r="X161" s="169">
        <v>0.4</v>
      </c>
      <c r="Y161" s="171"/>
      <c r="Z161" s="172" t="s">
        <v>108</v>
      </c>
      <c r="AA161" s="174"/>
      <c r="AB161" s="174"/>
      <c r="AC161" s="174"/>
      <c r="AD161" s="193"/>
      <c r="AE161" s="12" t="s">
        <v>67</v>
      </c>
      <c r="AF161" s="184" t="s">
        <v>166</v>
      </c>
      <c r="AG161" s="184" t="s">
        <v>119</v>
      </c>
      <c r="AH161" s="159"/>
      <c r="AI161" s="160"/>
      <c r="AJ161" s="160"/>
      <c r="AK161" s="160"/>
      <c r="AL161" s="161"/>
      <c r="AM161" s="165">
        <v>30</v>
      </c>
      <c r="AN161" s="165">
        <v>225</v>
      </c>
      <c r="AO161" s="167">
        <v>3</v>
      </c>
      <c r="AQ161" s="124"/>
      <c r="AR161" s="124"/>
      <c r="AU161" s="126"/>
    </row>
    <row r="162" spans="1:47" ht="18" customHeight="1" thickBot="1">
      <c r="A162" s="203"/>
      <c r="B162" s="188" t="s">
        <v>315</v>
      </c>
      <c r="C162" s="189"/>
      <c r="D162" s="189"/>
      <c r="E162" s="189"/>
      <c r="F162" s="190"/>
      <c r="G162" s="180"/>
      <c r="H162" s="182"/>
      <c r="I162" s="182"/>
      <c r="J162" s="152"/>
      <c r="K162" s="148"/>
      <c r="L162" s="150"/>
      <c r="M162" s="152"/>
      <c r="N162" s="148"/>
      <c r="O162" s="152"/>
      <c r="P162" s="154"/>
      <c r="Q162" s="152"/>
      <c r="R162" s="154"/>
      <c r="S162" s="156"/>
      <c r="T162" s="158"/>
      <c r="U162" s="170"/>
      <c r="V162" s="156"/>
      <c r="W162" s="158"/>
      <c r="X162" s="170"/>
      <c r="Y162" s="156"/>
      <c r="Z162" s="173"/>
      <c r="AA162" s="173"/>
      <c r="AB162" s="173"/>
      <c r="AC162" s="173"/>
      <c r="AD162" s="194"/>
      <c r="AE162" s="125">
        <v>508712</v>
      </c>
      <c r="AF162" s="185"/>
      <c r="AG162" s="185"/>
      <c r="AH162" s="162"/>
      <c r="AI162" s="163"/>
      <c r="AJ162" s="163"/>
      <c r="AK162" s="163"/>
      <c r="AL162" s="164"/>
      <c r="AM162" s="166"/>
      <c r="AN162" s="166"/>
      <c r="AO162" s="168"/>
      <c r="AQ162" s="124"/>
      <c r="AR162" s="124"/>
      <c r="AU162" s="126"/>
    </row>
    <row r="163" spans="1:47" ht="18" customHeight="1">
      <c r="A163" s="175">
        <v>42818</v>
      </c>
      <c r="B163" s="159" t="s">
        <v>319</v>
      </c>
      <c r="C163" s="177"/>
      <c r="D163" s="177"/>
      <c r="E163" s="177"/>
      <c r="F163" s="178"/>
      <c r="G163" s="179" t="s">
        <v>106</v>
      </c>
      <c r="H163" s="181"/>
      <c r="I163" s="183">
        <v>0.67708333333333337</v>
      </c>
      <c r="J163" s="151">
        <v>25</v>
      </c>
      <c r="K163" s="147">
        <v>2</v>
      </c>
      <c r="L163" s="149">
        <v>2</v>
      </c>
      <c r="M163" s="151">
        <v>2</v>
      </c>
      <c r="N163" s="147">
        <v>13</v>
      </c>
      <c r="O163" s="151">
        <v>3</v>
      </c>
      <c r="P163" s="153">
        <v>3</v>
      </c>
      <c r="Q163" s="151"/>
      <c r="R163" s="153"/>
      <c r="S163" s="155"/>
      <c r="T163" s="157"/>
      <c r="U163" s="169"/>
      <c r="V163" s="155" t="s">
        <v>193</v>
      </c>
      <c r="W163" s="157"/>
      <c r="X163" s="169">
        <v>0.3</v>
      </c>
      <c r="Y163" s="171"/>
      <c r="Z163" s="172" t="s">
        <v>107</v>
      </c>
      <c r="AA163" s="174"/>
      <c r="AB163" s="174"/>
      <c r="AC163" s="174"/>
      <c r="AD163" s="193"/>
      <c r="AE163" s="12" t="s">
        <v>67</v>
      </c>
      <c r="AF163" s="184" t="s">
        <v>166</v>
      </c>
      <c r="AG163" s="184" t="s">
        <v>119</v>
      </c>
      <c r="AH163" s="159"/>
      <c r="AI163" s="160"/>
      <c r="AJ163" s="160"/>
      <c r="AK163" s="160"/>
      <c r="AL163" s="161"/>
      <c r="AM163" s="165">
        <v>30</v>
      </c>
      <c r="AN163" s="165">
        <v>225</v>
      </c>
      <c r="AO163" s="167">
        <v>3</v>
      </c>
      <c r="AQ163" s="124"/>
      <c r="AR163" s="124"/>
      <c r="AU163" s="126"/>
    </row>
    <row r="164" spans="1:47" ht="18" customHeight="1" thickBot="1">
      <c r="A164" s="203"/>
      <c r="B164" s="188" t="s">
        <v>320</v>
      </c>
      <c r="C164" s="189"/>
      <c r="D164" s="189"/>
      <c r="E164" s="189"/>
      <c r="F164" s="190"/>
      <c r="G164" s="180"/>
      <c r="H164" s="182"/>
      <c r="I164" s="182"/>
      <c r="J164" s="152"/>
      <c r="K164" s="148"/>
      <c r="L164" s="150"/>
      <c r="M164" s="152"/>
      <c r="N164" s="148"/>
      <c r="O164" s="152"/>
      <c r="P164" s="154"/>
      <c r="Q164" s="152"/>
      <c r="R164" s="154"/>
      <c r="S164" s="156"/>
      <c r="T164" s="158"/>
      <c r="U164" s="170"/>
      <c r="V164" s="156"/>
      <c r="W164" s="158"/>
      <c r="X164" s="170"/>
      <c r="Y164" s="156"/>
      <c r="Z164" s="173"/>
      <c r="AA164" s="173"/>
      <c r="AB164" s="173"/>
      <c r="AC164" s="173"/>
      <c r="AD164" s="194"/>
      <c r="AE164" s="125">
        <v>254302</v>
      </c>
      <c r="AF164" s="185"/>
      <c r="AG164" s="185"/>
      <c r="AH164" s="162"/>
      <c r="AI164" s="163"/>
      <c r="AJ164" s="163"/>
      <c r="AK164" s="163"/>
      <c r="AL164" s="164"/>
      <c r="AM164" s="166"/>
      <c r="AN164" s="166"/>
      <c r="AO164" s="168"/>
      <c r="AQ164" s="124"/>
      <c r="AR164" s="124"/>
      <c r="AU164" s="126"/>
    </row>
    <row r="165" spans="1:47" ht="18" customHeight="1">
      <c r="A165" s="175">
        <v>42819</v>
      </c>
      <c r="B165" s="159" t="s">
        <v>321</v>
      </c>
      <c r="C165" s="177"/>
      <c r="D165" s="177"/>
      <c r="E165" s="177"/>
      <c r="F165" s="178"/>
      <c r="G165" s="179" t="s">
        <v>106</v>
      </c>
      <c r="H165" s="181"/>
      <c r="I165" s="183">
        <v>0.30208333333333331</v>
      </c>
      <c r="J165" s="151">
        <v>20</v>
      </c>
      <c r="K165" s="147">
        <v>16</v>
      </c>
      <c r="L165" s="149">
        <v>4</v>
      </c>
      <c r="M165" s="151">
        <v>2</v>
      </c>
      <c r="N165" s="147">
        <v>35</v>
      </c>
      <c r="O165" s="151"/>
      <c r="P165" s="153"/>
      <c r="Q165" s="151"/>
      <c r="R165" s="153"/>
      <c r="S165" s="155"/>
      <c r="T165" s="157"/>
      <c r="U165" s="169"/>
      <c r="V165" s="155" t="s">
        <v>193</v>
      </c>
      <c r="W165" s="157"/>
      <c r="X165" s="169">
        <v>0.4</v>
      </c>
      <c r="Y165" s="171"/>
      <c r="Z165" s="172" t="s">
        <v>107</v>
      </c>
      <c r="AA165" s="174"/>
      <c r="AB165" s="174"/>
      <c r="AC165" s="174"/>
      <c r="AD165" s="193"/>
      <c r="AE165" s="12" t="s">
        <v>67</v>
      </c>
      <c r="AF165" s="184" t="s">
        <v>166</v>
      </c>
      <c r="AG165" s="184" t="s">
        <v>119</v>
      </c>
      <c r="AH165" s="159"/>
      <c r="AI165" s="160"/>
      <c r="AJ165" s="160"/>
      <c r="AK165" s="160"/>
      <c r="AL165" s="161"/>
      <c r="AM165" s="165">
        <v>30</v>
      </c>
      <c r="AN165" s="165">
        <v>180</v>
      </c>
      <c r="AO165" s="167">
        <v>3</v>
      </c>
      <c r="AQ165" s="124"/>
      <c r="AR165" s="124"/>
      <c r="AU165" s="126"/>
    </row>
    <row r="166" spans="1:47" ht="18" customHeight="1" thickBot="1">
      <c r="A166" s="203"/>
      <c r="B166" s="188" t="s">
        <v>322</v>
      </c>
      <c r="C166" s="189"/>
      <c r="D166" s="189"/>
      <c r="E166" s="189"/>
      <c r="F166" s="190"/>
      <c r="G166" s="180"/>
      <c r="H166" s="182"/>
      <c r="I166" s="182"/>
      <c r="J166" s="152"/>
      <c r="K166" s="148"/>
      <c r="L166" s="150"/>
      <c r="M166" s="152"/>
      <c r="N166" s="148"/>
      <c r="O166" s="152"/>
      <c r="P166" s="154"/>
      <c r="Q166" s="152"/>
      <c r="R166" s="154"/>
      <c r="S166" s="156"/>
      <c r="T166" s="158"/>
      <c r="U166" s="170"/>
      <c r="V166" s="156"/>
      <c r="W166" s="158"/>
      <c r="X166" s="170"/>
      <c r="Y166" s="156"/>
      <c r="Z166" s="173"/>
      <c r="AA166" s="173"/>
      <c r="AB166" s="173"/>
      <c r="AC166" s="173"/>
      <c r="AD166" s="194"/>
      <c r="AE166" s="125">
        <v>247544</v>
      </c>
      <c r="AF166" s="185"/>
      <c r="AG166" s="185"/>
      <c r="AH166" s="162"/>
      <c r="AI166" s="163"/>
      <c r="AJ166" s="163"/>
      <c r="AK166" s="163"/>
      <c r="AL166" s="164"/>
      <c r="AM166" s="166"/>
      <c r="AN166" s="166"/>
      <c r="AO166" s="168"/>
      <c r="AQ166" s="124"/>
      <c r="AR166" s="124"/>
      <c r="AU166" s="126"/>
    </row>
    <row r="167" spans="1:47" ht="18" customHeight="1">
      <c r="A167" s="175">
        <v>42819</v>
      </c>
      <c r="B167" s="159" t="s">
        <v>323</v>
      </c>
      <c r="C167" s="177"/>
      <c r="D167" s="177"/>
      <c r="E167" s="177"/>
      <c r="F167" s="178"/>
      <c r="G167" s="179" t="s">
        <v>106</v>
      </c>
      <c r="H167" s="181"/>
      <c r="I167" s="183">
        <v>0.63888888888888895</v>
      </c>
      <c r="J167" s="151"/>
      <c r="K167" s="147"/>
      <c r="L167" s="149">
        <v>5</v>
      </c>
      <c r="M167" s="151">
        <v>2</v>
      </c>
      <c r="N167" s="147">
        <v>10</v>
      </c>
      <c r="O167" s="151"/>
      <c r="P167" s="153"/>
      <c r="Q167" s="151"/>
      <c r="R167" s="153"/>
      <c r="S167" s="155"/>
      <c r="T167" s="157"/>
      <c r="U167" s="169"/>
      <c r="V167" s="155" t="s">
        <v>193</v>
      </c>
      <c r="W167" s="157"/>
      <c r="X167" s="169">
        <v>0.1</v>
      </c>
      <c r="Y167" s="171"/>
      <c r="Z167" s="172" t="s">
        <v>108</v>
      </c>
      <c r="AA167" s="174"/>
      <c r="AB167" s="174"/>
      <c r="AC167" s="174"/>
      <c r="AD167" s="193"/>
      <c r="AE167" s="12"/>
      <c r="AF167" s="184" t="s">
        <v>166</v>
      </c>
      <c r="AG167" s="184" t="s">
        <v>119</v>
      </c>
      <c r="AH167" s="159"/>
      <c r="AI167" s="160"/>
      <c r="AJ167" s="160"/>
      <c r="AK167" s="160"/>
      <c r="AL167" s="161"/>
      <c r="AM167" s="165">
        <v>30</v>
      </c>
      <c r="AN167" s="165">
        <v>180</v>
      </c>
      <c r="AO167" s="167">
        <v>3</v>
      </c>
      <c r="AQ167" s="124"/>
      <c r="AR167" s="124"/>
      <c r="AU167" s="126"/>
    </row>
    <row r="168" spans="1:47" ht="18" customHeight="1" thickBot="1">
      <c r="A168" s="203"/>
      <c r="B168" s="188" t="s">
        <v>320</v>
      </c>
      <c r="C168" s="189"/>
      <c r="D168" s="189"/>
      <c r="E168" s="189"/>
      <c r="F168" s="190"/>
      <c r="G168" s="180"/>
      <c r="H168" s="182"/>
      <c r="I168" s="182"/>
      <c r="J168" s="152"/>
      <c r="K168" s="148"/>
      <c r="L168" s="150"/>
      <c r="M168" s="152"/>
      <c r="N168" s="148"/>
      <c r="O168" s="152"/>
      <c r="P168" s="154"/>
      <c r="Q168" s="152"/>
      <c r="R168" s="154"/>
      <c r="S168" s="156"/>
      <c r="T168" s="158"/>
      <c r="U168" s="170"/>
      <c r="V168" s="156"/>
      <c r="W168" s="158"/>
      <c r="X168" s="170"/>
      <c r="Y168" s="156"/>
      <c r="Z168" s="173"/>
      <c r="AA168" s="173"/>
      <c r="AB168" s="173"/>
      <c r="AC168" s="173"/>
      <c r="AD168" s="194"/>
      <c r="AE168" s="125"/>
      <c r="AF168" s="185"/>
      <c r="AG168" s="185"/>
      <c r="AH168" s="162"/>
      <c r="AI168" s="163"/>
      <c r="AJ168" s="163"/>
      <c r="AK168" s="163"/>
      <c r="AL168" s="164"/>
      <c r="AM168" s="166"/>
      <c r="AN168" s="166"/>
      <c r="AO168" s="168"/>
      <c r="AQ168" s="124"/>
      <c r="AR168" s="124"/>
      <c r="AU168" s="126"/>
    </row>
    <row r="169" spans="1:47" ht="18" customHeight="1">
      <c r="A169" s="175">
        <v>42820</v>
      </c>
      <c r="B169" s="159" t="s">
        <v>314</v>
      </c>
      <c r="C169" s="177"/>
      <c r="D169" s="177"/>
      <c r="E169" s="177"/>
      <c r="F169" s="178"/>
      <c r="G169" s="179" t="s">
        <v>106</v>
      </c>
      <c r="H169" s="181"/>
      <c r="I169" s="183">
        <v>0.28819444444444448</v>
      </c>
      <c r="J169" s="151"/>
      <c r="K169" s="147"/>
      <c r="L169" s="149">
        <v>5</v>
      </c>
      <c r="M169" s="151">
        <v>2</v>
      </c>
      <c r="N169" s="147">
        <v>23</v>
      </c>
      <c r="O169" s="151">
        <v>2</v>
      </c>
      <c r="P169" s="153">
        <v>2</v>
      </c>
      <c r="Q169" s="151"/>
      <c r="R169" s="153"/>
      <c r="S169" s="155"/>
      <c r="T169" s="157"/>
      <c r="U169" s="169"/>
      <c r="V169" s="155" t="s">
        <v>193</v>
      </c>
      <c r="W169" s="157"/>
      <c r="X169" s="169">
        <v>0.5</v>
      </c>
      <c r="Y169" s="171"/>
      <c r="Z169" s="172" t="s">
        <v>107</v>
      </c>
      <c r="AA169" s="174"/>
      <c r="AB169" s="174"/>
      <c r="AC169" s="174"/>
      <c r="AD169" s="193"/>
      <c r="AE169" s="12" t="s">
        <v>67</v>
      </c>
      <c r="AF169" s="184" t="s">
        <v>166</v>
      </c>
      <c r="AG169" s="184" t="s">
        <v>119</v>
      </c>
      <c r="AH169" s="159"/>
      <c r="AI169" s="160"/>
      <c r="AJ169" s="160"/>
      <c r="AK169" s="160"/>
      <c r="AL169" s="161"/>
      <c r="AM169" s="165">
        <v>30</v>
      </c>
      <c r="AN169" s="165">
        <v>225</v>
      </c>
      <c r="AO169" s="167">
        <v>25</v>
      </c>
      <c r="AQ169" s="124"/>
      <c r="AR169" s="124"/>
      <c r="AU169" s="126"/>
    </row>
    <row r="170" spans="1:47" ht="18" customHeight="1" thickBot="1">
      <c r="A170" s="203"/>
      <c r="B170" s="188" t="s">
        <v>324</v>
      </c>
      <c r="C170" s="189"/>
      <c r="D170" s="189"/>
      <c r="E170" s="189"/>
      <c r="F170" s="190"/>
      <c r="G170" s="180"/>
      <c r="H170" s="182"/>
      <c r="I170" s="182"/>
      <c r="J170" s="152"/>
      <c r="K170" s="148"/>
      <c r="L170" s="150"/>
      <c r="M170" s="152"/>
      <c r="N170" s="148"/>
      <c r="O170" s="152"/>
      <c r="P170" s="154"/>
      <c r="Q170" s="152"/>
      <c r="R170" s="154"/>
      <c r="S170" s="156"/>
      <c r="T170" s="158"/>
      <c r="U170" s="170"/>
      <c r="V170" s="156"/>
      <c r="W170" s="158"/>
      <c r="X170" s="170"/>
      <c r="Y170" s="156"/>
      <c r="Z170" s="173"/>
      <c r="AA170" s="173"/>
      <c r="AB170" s="173"/>
      <c r="AC170" s="173"/>
      <c r="AD170" s="194"/>
      <c r="AE170" s="125">
        <v>508870</v>
      </c>
      <c r="AF170" s="185"/>
      <c r="AG170" s="185"/>
      <c r="AH170" s="162"/>
      <c r="AI170" s="163"/>
      <c r="AJ170" s="163"/>
      <c r="AK170" s="163"/>
      <c r="AL170" s="164"/>
      <c r="AM170" s="166"/>
      <c r="AN170" s="166"/>
      <c r="AO170" s="168"/>
      <c r="AQ170" s="124"/>
      <c r="AR170" s="124"/>
      <c r="AU170" s="126"/>
    </row>
    <row r="171" spans="1:47" ht="18" customHeight="1">
      <c r="A171" s="175">
        <v>42822</v>
      </c>
      <c r="B171" s="159" t="s">
        <v>325</v>
      </c>
      <c r="C171" s="177"/>
      <c r="D171" s="177"/>
      <c r="E171" s="177"/>
      <c r="F171" s="178"/>
      <c r="G171" s="179"/>
      <c r="H171" s="181"/>
      <c r="I171" s="183">
        <v>0.57291666666666663</v>
      </c>
      <c r="J171" s="151"/>
      <c r="K171" s="147"/>
      <c r="L171" s="149"/>
      <c r="M171" s="151"/>
      <c r="N171" s="147"/>
      <c r="O171" s="151"/>
      <c r="P171" s="153"/>
      <c r="Q171" s="151"/>
      <c r="R171" s="153"/>
      <c r="S171" s="155"/>
      <c r="T171" s="157"/>
      <c r="U171" s="169"/>
      <c r="V171" s="155"/>
      <c r="W171" s="157"/>
      <c r="X171" s="169"/>
      <c r="Y171" s="171"/>
      <c r="Z171" s="172" t="s">
        <v>107</v>
      </c>
      <c r="AA171" s="174"/>
      <c r="AB171" s="174"/>
      <c r="AC171" s="174"/>
      <c r="AD171" s="193"/>
      <c r="AE171" s="12" t="s">
        <v>67</v>
      </c>
      <c r="AF171" s="184" t="s">
        <v>169</v>
      </c>
      <c r="AG171" s="184" t="s">
        <v>126</v>
      </c>
      <c r="AH171" s="159"/>
      <c r="AI171" s="160"/>
      <c r="AJ171" s="160"/>
      <c r="AK171" s="160"/>
      <c r="AL171" s="161"/>
      <c r="AM171" s="165">
        <v>30</v>
      </c>
      <c r="AN171" s="165">
        <v>125</v>
      </c>
      <c r="AO171" s="167">
        <v>5</v>
      </c>
      <c r="AQ171" s="124"/>
      <c r="AR171" s="124"/>
      <c r="AU171" s="126"/>
    </row>
    <row r="172" spans="1:47" ht="18" customHeight="1" thickBot="1">
      <c r="A172" s="203"/>
      <c r="B172" s="188" t="s">
        <v>326</v>
      </c>
      <c r="C172" s="189"/>
      <c r="D172" s="189"/>
      <c r="E172" s="189"/>
      <c r="F172" s="190"/>
      <c r="G172" s="180"/>
      <c r="H172" s="182"/>
      <c r="I172" s="182"/>
      <c r="J172" s="152"/>
      <c r="K172" s="148"/>
      <c r="L172" s="150"/>
      <c r="M172" s="152"/>
      <c r="N172" s="148"/>
      <c r="O172" s="152"/>
      <c r="P172" s="154"/>
      <c r="Q172" s="152"/>
      <c r="R172" s="154"/>
      <c r="S172" s="156"/>
      <c r="T172" s="158"/>
      <c r="U172" s="170"/>
      <c r="V172" s="156"/>
      <c r="W172" s="158"/>
      <c r="X172" s="170"/>
      <c r="Y172" s="156"/>
      <c r="Z172" s="173"/>
      <c r="AA172" s="173"/>
      <c r="AB172" s="173"/>
      <c r="AC172" s="173"/>
      <c r="AD172" s="194"/>
      <c r="AE172" s="125">
        <v>254313</v>
      </c>
      <c r="AF172" s="185"/>
      <c r="AG172" s="185"/>
      <c r="AH172" s="162"/>
      <c r="AI172" s="163"/>
      <c r="AJ172" s="163"/>
      <c r="AK172" s="163"/>
      <c r="AL172" s="164"/>
      <c r="AM172" s="166"/>
      <c r="AN172" s="166"/>
      <c r="AO172" s="168"/>
      <c r="AQ172" s="124"/>
      <c r="AR172" s="124"/>
      <c r="AU172" s="126"/>
    </row>
    <row r="173" spans="1:47" ht="18" customHeight="1">
      <c r="A173" s="175">
        <v>42822</v>
      </c>
      <c r="B173" s="159" t="s">
        <v>327</v>
      </c>
      <c r="C173" s="177"/>
      <c r="D173" s="177"/>
      <c r="E173" s="177"/>
      <c r="F173" s="178"/>
      <c r="G173" s="179"/>
      <c r="H173" s="181"/>
      <c r="I173" s="183">
        <v>0.68402777777777779</v>
      </c>
      <c r="J173" s="151"/>
      <c r="K173" s="147"/>
      <c r="L173" s="149"/>
      <c r="M173" s="151"/>
      <c r="N173" s="147"/>
      <c r="O173" s="151"/>
      <c r="P173" s="153"/>
      <c r="Q173" s="151"/>
      <c r="R173" s="153"/>
      <c r="S173" s="155"/>
      <c r="T173" s="157"/>
      <c r="U173" s="169"/>
      <c r="V173" s="155"/>
      <c r="W173" s="157"/>
      <c r="X173" s="169"/>
      <c r="Y173" s="171"/>
      <c r="Z173" s="172" t="s">
        <v>107</v>
      </c>
      <c r="AA173" s="174"/>
      <c r="AB173" s="174"/>
      <c r="AC173" s="174"/>
      <c r="AD173" s="193"/>
      <c r="AE173" s="12" t="s">
        <v>67</v>
      </c>
      <c r="AF173" s="184" t="s">
        <v>169</v>
      </c>
      <c r="AG173" s="184" t="s">
        <v>126</v>
      </c>
      <c r="AH173" s="159"/>
      <c r="AI173" s="160"/>
      <c r="AJ173" s="160"/>
      <c r="AK173" s="160"/>
      <c r="AL173" s="161"/>
      <c r="AM173" s="165">
        <v>30</v>
      </c>
      <c r="AN173" s="165">
        <v>125</v>
      </c>
      <c r="AO173" s="167">
        <v>5</v>
      </c>
      <c r="AQ173" s="124"/>
      <c r="AR173" s="124"/>
      <c r="AU173" s="126"/>
    </row>
    <row r="174" spans="1:47" ht="18" customHeight="1" thickBot="1">
      <c r="A174" s="203"/>
      <c r="B174" s="188" t="s">
        <v>328</v>
      </c>
      <c r="C174" s="189"/>
      <c r="D174" s="189"/>
      <c r="E174" s="189"/>
      <c r="F174" s="190"/>
      <c r="G174" s="180"/>
      <c r="H174" s="182"/>
      <c r="I174" s="182"/>
      <c r="J174" s="152"/>
      <c r="K174" s="148"/>
      <c r="L174" s="150"/>
      <c r="M174" s="152"/>
      <c r="N174" s="148"/>
      <c r="O174" s="152"/>
      <c r="P174" s="154"/>
      <c r="Q174" s="152"/>
      <c r="R174" s="154"/>
      <c r="S174" s="156"/>
      <c r="T174" s="158"/>
      <c r="U174" s="170"/>
      <c r="V174" s="156"/>
      <c r="W174" s="158"/>
      <c r="X174" s="170"/>
      <c r="Y174" s="156"/>
      <c r="Z174" s="173"/>
      <c r="AA174" s="173"/>
      <c r="AB174" s="173"/>
      <c r="AC174" s="173"/>
      <c r="AD174" s="194"/>
      <c r="AE174" s="125">
        <v>508451</v>
      </c>
      <c r="AF174" s="185"/>
      <c r="AG174" s="185"/>
      <c r="AH174" s="162"/>
      <c r="AI174" s="163"/>
      <c r="AJ174" s="163"/>
      <c r="AK174" s="163"/>
      <c r="AL174" s="164"/>
      <c r="AM174" s="166"/>
      <c r="AN174" s="166"/>
      <c r="AO174" s="168"/>
      <c r="AQ174" s="124"/>
      <c r="AR174" s="124"/>
      <c r="AU174" s="126"/>
    </row>
    <row r="175" spans="1:47" ht="18" customHeight="1">
      <c r="A175" s="175">
        <v>42823</v>
      </c>
      <c r="B175" s="159" t="s">
        <v>329</v>
      </c>
      <c r="C175" s="177"/>
      <c r="D175" s="177"/>
      <c r="E175" s="177"/>
      <c r="F175" s="178"/>
      <c r="G175" s="179" t="s">
        <v>106</v>
      </c>
      <c r="H175" s="181"/>
      <c r="I175" s="183">
        <v>0.68402777777777779</v>
      </c>
      <c r="J175" s="151">
        <v>30</v>
      </c>
      <c r="K175" s="147">
        <v>8</v>
      </c>
      <c r="L175" s="149">
        <v>1</v>
      </c>
      <c r="M175" s="151">
        <v>2</v>
      </c>
      <c r="N175" s="147">
        <v>10</v>
      </c>
      <c r="O175" s="151">
        <v>3</v>
      </c>
      <c r="P175" s="153">
        <v>1</v>
      </c>
      <c r="Q175" s="151"/>
      <c r="R175" s="153"/>
      <c r="S175" s="155"/>
      <c r="T175" s="157"/>
      <c r="U175" s="169"/>
      <c r="V175" s="155" t="s">
        <v>193</v>
      </c>
      <c r="W175" s="157"/>
      <c r="X175" s="169">
        <v>0.1</v>
      </c>
      <c r="Y175" s="171"/>
      <c r="Z175" s="172" t="s">
        <v>107</v>
      </c>
      <c r="AA175" s="174"/>
      <c r="AB175" s="174"/>
      <c r="AC175" s="174"/>
      <c r="AD175" s="193"/>
      <c r="AE175" s="12" t="s">
        <v>67</v>
      </c>
      <c r="AF175" s="184" t="s">
        <v>166</v>
      </c>
      <c r="AG175" s="184" t="s">
        <v>130</v>
      </c>
      <c r="AH175" s="159"/>
      <c r="AI175" s="160"/>
      <c r="AJ175" s="160"/>
      <c r="AK175" s="160"/>
      <c r="AL175" s="161"/>
      <c r="AM175" s="165">
        <v>30</v>
      </c>
      <c r="AN175" s="165">
        <v>180</v>
      </c>
      <c r="AO175" s="167">
        <v>10</v>
      </c>
      <c r="AQ175" s="124"/>
      <c r="AR175" s="124"/>
      <c r="AU175" s="126"/>
    </row>
    <row r="176" spans="1:47" ht="18" customHeight="1" thickBot="1">
      <c r="A176" s="203"/>
      <c r="B176" s="188" t="s">
        <v>330</v>
      </c>
      <c r="C176" s="189"/>
      <c r="D176" s="189"/>
      <c r="E176" s="189"/>
      <c r="F176" s="190"/>
      <c r="G176" s="180"/>
      <c r="H176" s="182"/>
      <c r="I176" s="182"/>
      <c r="J176" s="152"/>
      <c r="K176" s="148"/>
      <c r="L176" s="150"/>
      <c r="M176" s="152"/>
      <c r="N176" s="148"/>
      <c r="O176" s="152"/>
      <c r="P176" s="154"/>
      <c r="Q176" s="152"/>
      <c r="R176" s="154"/>
      <c r="S176" s="156"/>
      <c r="T176" s="158"/>
      <c r="U176" s="170"/>
      <c r="V176" s="156"/>
      <c r="W176" s="158"/>
      <c r="X176" s="170"/>
      <c r="Y176" s="156"/>
      <c r="Z176" s="173"/>
      <c r="AA176" s="173"/>
      <c r="AB176" s="173"/>
      <c r="AC176" s="173"/>
      <c r="AD176" s="194"/>
      <c r="AE176" s="125">
        <v>508585</v>
      </c>
      <c r="AF176" s="185"/>
      <c r="AG176" s="185"/>
      <c r="AH176" s="162"/>
      <c r="AI176" s="163"/>
      <c r="AJ176" s="163"/>
      <c r="AK176" s="163"/>
      <c r="AL176" s="164"/>
      <c r="AM176" s="166"/>
      <c r="AN176" s="166"/>
      <c r="AO176" s="168"/>
      <c r="AQ176" s="124"/>
      <c r="AR176" s="124"/>
      <c r="AU176" s="126"/>
    </row>
    <row r="177" spans="1:47" ht="18" customHeight="1">
      <c r="A177" s="175">
        <v>42825</v>
      </c>
      <c r="B177" s="159" t="s">
        <v>331</v>
      </c>
      <c r="C177" s="177"/>
      <c r="D177" s="177"/>
      <c r="E177" s="177"/>
      <c r="F177" s="178"/>
      <c r="G177" s="179"/>
      <c r="H177" s="181"/>
      <c r="I177" s="183">
        <v>0.39930555555555558</v>
      </c>
      <c r="J177" s="151"/>
      <c r="K177" s="147"/>
      <c r="L177" s="149"/>
      <c r="M177" s="151"/>
      <c r="N177" s="147"/>
      <c r="O177" s="151"/>
      <c r="P177" s="153"/>
      <c r="Q177" s="151"/>
      <c r="R177" s="153"/>
      <c r="S177" s="155"/>
      <c r="T177" s="157"/>
      <c r="U177" s="169"/>
      <c r="V177" s="155"/>
      <c r="W177" s="157"/>
      <c r="X177" s="169"/>
      <c r="Y177" s="171"/>
      <c r="Z177" s="172" t="s">
        <v>107</v>
      </c>
      <c r="AA177" s="174"/>
      <c r="AB177" s="174"/>
      <c r="AC177" s="174"/>
      <c r="AD177" s="193"/>
      <c r="AE177" s="12" t="s">
        <v>67</v>
      </c>
      <c r="AF177" s="184" t="s">
        <v>169</v>
      </c>
      <c r="AG177" s="184" t="s">
        <v>115</v>
      </c>
      <c r="AH177" s="159"/>
      <c r="AI177" s="160"/>
      <c r="AJ177" s="160"/>
      <c r="AK177" s="160"/>
      <c r="AL177" s="161"/>
      <c r="AM177" s="165">
        <v>30</v>
      </c>
      <c r="AN177" s="165">
        <v>165</v>
      </c>
      <c r="AO177" s="167">
        <v>3</v>
      </c>
      <c r="AQ177" s="124"/>
      <c r="AR177" s="124"/>
      <c r="AU177" s="126"/>
    </row>
    <row r="178" spans="1:47" ht="18" customHeight="1" thickBot="1">
      <c r="A178" s="203"/>
      <c r="B178" s="188" t="s">
        <v>332</v>
      </c>
      <c r="C178" s="189"/>
      <c r="D178" s="189"/>
      <c r="E178" s="189"/>
      <c r="F178" s="190"/>
      <c r="G178" s="180"/>
      <c r="H178" s="182"/>
      <c r="I178" s="182"/>
      <c r="J178" s="152"/>
      <c r="K178" s="148"/>
      <c r="L178" s="150"/>
      <c r="M178" s="152"/>
      <c r="N178" s="148"/>
      <c r="O178" s="152"/>
      <c r="P178" s="154"/>
      <c r="Q178" s="152"/>
      <c r="R178" s="154"/>
      <c r="S178" s="156"/>
      <c r="T178" s="158"/>
      <c r="U178" s="170"/>
      <c r="V178" s="156"/>
      <c r="W178" s="158"/>
      <c r="X178" s="170"/>
      <c r="Y178" s="156"/>
      <c r="Z178" s="173"/>
      <c r="AA178" s="173"/>
      <c r="AB178" s="173"/>
      <c r="AC178" s="173"/>
      <c r="AD178" s="194"/>
      <c r="AE178" s="125">
        <v>254303</v>
      </c>
      <c r="AF178" s="185"/>
      <c r="AG178" s="185"/>
      <c r="AH178" s="162"/>
      <c r="AI178" s="163"/>
      <c r="AJ178" s="163"/>
      <c r="AK178" s="163"/>
      <c r="AL178" s="164"/>
      <c r="AM178" s="166"/>
      <c r="AN178" s="166"/>
      <c r="AO178" s="168"/>
      <c r="AQ178" s="124"/>
      <c r="AR178" s="124"/>
      <c r="AU178" s="126"/>
    </row>
    <row r="179" spans="1:47" ht="18" customHeight="1">
      <c r="A179" s="175">
        <v>42826</v>
      </c>
      <c r="B179" s="159" t="s">
        <v>333</v>
      </c>
      <c r="C179" s="177"/>
      <c r="D179" s="177"/>
      <c r="E179" s="177"/>
      <c r="F179" s="178"/>
      <c r="G179" s="179"/>
      <c r="H179" s="181"/>
      <c r="I179" s="183">
        <v>0.48958333333333331</v>
      </c>
      <c r="J179" s="151"/>
      <c r="K179" s="147"/>
      <c r="L179" s="149"/>
      <c r="M179" s="151"/>
      <c r="N179" s="147"/>
      <c r="O179" s="151"/>
      <c r="P179" s="153"/>
      <c r="Q179" s="151"/>
      <c r="R179" s="153"/>
      <c r="S179" s="155"/>
      <c r="T179" s="157"/>
      <c r="U179" s="169"/>
      <c r="V179" s="155"/>
      <c r="W179" s="157"/>
      <c r="X179" s="169"/>
      <c r="Y179" s="171"/>
      <c r="Z179" s="172" t="s">
        <v>107</v>
      </c>
      <c r="AA179" s="174"/>
      <c r="AB179" s="174"/>
      <c r="AC179" s="174"/>
      <c r="AD179" s="193"/>
      <c r="AE179" s="12" t="s">
        <v>67</v>
      </c>
      <c r="AF179" s="184" t="s">
        <v>169</v>
      </c>
      <c r="AG179" s="184" t="s">
        <v>115</v>
      </c>
      <c r="AH179" s="159"/>
      <c r="AI179" s="160"/>
      <c r="AJ179" s="160"/>
      <c r="AK179" s="160"/>
      <c r="AL179" s="161"/>
      <c r="AM179" s="165">
        <v>30</v>
      </c>
      <c r="AN179" s="165">
        <v>135</v>
      </c>
      <c r="AO179" s="167">
        <v>10</v>
      </c>
      <c r="AQ179" s="146">
        <f>IF(G179="x", 1,0)</f>
        <v>0</v>
      </c>
      <c r="AR179" s="146">
        <f>IF(H179="x", 1,0)</f>
        <v>0</v>
      </c>
      <c r="AU179" s="145">
        <f>IF(A179="","",4)</f>
        <v>4</v>
      </c>
    </row>
    <row r="180" spans="1:47" ht="18" customHeight="1" thickBot="1">
      <c r="A180" s="203"/>
      <c r="B180" s="188" t="s">
        <v>334</v>
      </c>
      <c r="C180" s="189"/>
      <c r="D180" s="189"/>
      <c r="E180" s="189"/>
      <c r="F180" s="190"/>
      <c r="G180" s="180"/>
      <c r="H180" s="182"/>
      <c r="I180" s="182"/>
      <c r="J180" s="152"/>
      <c r="K180" s="148"/>
      <c r="L180" s="150"/>
      <c r="M180" s="152"/>
      <c r="N180" s="148"/>
      <c r="O180" s="152"/>
      <c r="P180" s="154"/>
      <c r="Q180" s="152"/>
      <c r="R180" s="154"/>
      <c r="S180" s="156"/>
      <c r="T180" s="158"/>
      <c r="U180" s="170"/>
      <c r="V180" s="156"/>
      <c r="W180" s="158"/>
      <c r="X180" s="170"/>
      <c r="Y180" s="156"/>
      <c r="Z180" s="173"/>
      <c r="AA180" s="173"/>
      <c r="AB180" s="173"/>
      <c r="AC180" s="173"/>
      <c r="AD180" s="194"/>
      <c r="AE180" s="119">
        <v>254301</v>
      </c>
      <c r="AF180" s="185"/>
      <c r="AG180" s="185"/>
      <c r="AH180" s="162"/>
      <c r="AI180" s="163"/>
      <c r="AJ180" s="163"/>
      <c r="AK180" s="163"/>
      <c r="AL180" s="164"/>
      <c r="AM180" s="166"/>
      <c r="AN180" s="166"/>
      <c r="AO180" s="168"/>
      <c r="AQ180" s="146"/>
      <c r="AR180" s="146"/>
      <c r="AU180" s="145"/>
    </row>
    <row r="181" spans="1:47" ht="18" customHeight="1">
      <c r="A181" s="175">
        <v>42826</v>
      </c>
      <c r="B181" s="159" t="s">
        <v>335</v>
      </c>
      <c r="C181" s="177"/>
      <c r="D181" s="177"/>
      <c r="E181" s="177"/>
      <c r="F181" s="178"/>
      <c r="G181" s="179"/>
      <c r="H181" s="181"/>
      <c r="I181" s="183">
        <v>0.50694444444444442</v>
      </c>
      <c r="J181" s="151"/>
      <c r="K181" s="147"/>
      <c r="L181" s="149"/>
      <c r="M181" s="151"/>
      <c r="N181" s="147"/>
      <c r="O181" s="151"/>
      <c r="P181" s="153"/>
      <c r="Q181" s="151"/>
      <c r="R181" s="153"/>
      <c r="S181" s="155"/>
      <c r="T181" s="157"/>
      <c r="U181" s="169"/>
      <c r="V181" s="155"/>
      <c r="W181" s="157"/>
      <c r="X181" s="169"/>
      <c r="Y181" s="171"/>
      <c r="Z181" s="172" t="s">
        <v>107</v>
      </c>
      <c r="AA181" s="174"/>
      <c r="AB181" s="174"/>
      <c r="AC181" s="174"/>
      <c r="AD181" s="193"/>
      <c r="AE181" s="12" t="s">
        <v>67</v>
      </c>
      <c r="AF181" s="184" t="s">
        <v>169</v>
      </c>
      <c r="AG181" s="184" t="s">
        <v>115</v>
      </c>
      <c r="AH181" s="159"/>
      <c r="AI181" s="160"/>
      <c r="AJ181" s="160"/>
      <c r="AK181" s="160"/>
      <c r="AL181" s="161"/>
      <c r="AM181" s="165">
        <v>30</v>
      </c>
      <c r="AN181" s="165">
        <v>135</v>
      </c>
      <c r="AO181" s="167">
        <v>10</v>
      </c>
      <c r="AQ181" s="146">
        <f>IF(G181="x", 1,0)</f>
        <v>0</v>
      </c>
      <c r="AR181" s="146">
        <f>IF(H181="x", 1,0)</f>
        <v>0</v>
      </c>
      <c r="AU181" s="145">
        <f>IF(A181="","",4)</f>
        <v>4</v>
      </c>
    </row>
    <row r="182" spans="1:47" ht="18" customHeight="1" thickBot="1">
      <c r="A182" s="203"/>
      <c r="B182" s="188" t="s">
        <v>336</v>
      </c>
      <c r="C182" s="189"/>
      <c r="D182" s="189"/>
      <c r="E182" s="189"/>
      <c r="F182" s="190"/>
      <c r="G182" s="180"/>
      <c r="H182" s="182"/>
      <c r="I182" s="182"/>
      <c r="J182" s="152"/>
      <c r="K182" s="148"/>
      <c r="L182" s="150"/>
      <c r="M182" s="152"/>
      <c r="N182" s="148"/>
      <c r="O182" s="152"/>
      <c r="P182" s="154"/>
      <c r="Q182" s="152"/>
      <c r="R182" s="154"/>
      <c r="S182" s="156"/>
      <c r="T182" s="158"/>
      <c r="U182" s="170"/>
      <c r="V182" s="156"/>
      <c r="W182" s="158"/>
      <c r="X182" s="170"/>
      <c r="Y182" s="156"/>
      <c r="Z182" s="173"/>
      <c r="AA182" s="173"/>
      <c r="AB182" s="173"/>
      <c r="AC182" s="173"/>
      <c r="AD182" s="194"/>
      <c r="AE182" s="66">
        <v>2354373</v>
      </c>
      <c r="AF182" s="185"/>
      <c r="AG182" s="185"/>
      <c r="AH182" s="162"/>
      <c r="AI182" s="163"/>
      <c r="AJ182" s="163"/>
      <c r="AK182" s="163"/>
      <c r="AL182" s="164"/>
      <c r="AM182" s="166"/>
      <c r="AN182" s="166"/>
      <c r="AO182" s="168"/>
      <c r="AQ182" s="146"/>
      <c r="AR182" s="146"/>
      <c r="AU182" s="145"/>
    </row>
    <row r="183" spans="1:47" ht="18" customHeight="1">
      <c r="A183" s="175">
        <v>42826</v>
      </c>
      <c r="B183" s="159" t="s">
        <v>335</v>
      </c>
      <c r="C183" s="177"/>
      <c r="D183" s="177"/>
      <c r="E183" s="177"/>
      <c r="F183" s="178"/>
      <c r="G183" s="179" t="s">
        <v>106</v>
      </c>
      <c r="H183" s="181"/>
      <c r="I183" s="183">
        <v>0.51388888888888895</v>
      </c>
      <c r="J183" s="151">
        <v>30</v>
      </c>
      <c r="K183" s="147">
        <v>3</v>
      </c>
      <c r="L183" s="149">
        <v>8</v>
      </c>
      <c r="M183" s="151">
        <v>2</v>
      </c>
      <c r="N183" s="147">
        <v>11</v>
      </c>
      <c r="O183" s="151">
        <v>5</v>
      </c>
      <c r="P183" s="153">
        <v>5</v>
      </c>
      <c r="Q183" s="151"/>
      <c r="R183" s="153"/>
      <c r="S183" s="155"/>
      <c r="T183" s="157"/>
      <c r="U183" s="169"/>
      <c r="V183" s="155" t="s">
        <v>193</v>
      </c>
      <c r="W183" s="157"/>
      <c r="X183" s="169">
        <v>0.3</v>
      </c>
      <c r="Y183" s="171"/>
      <c r="Z183" s="172" t="s">
        <v>107</v>
      </c>
      <c r="AA183" s="174"/>
      <c r="AB183" s="174"/>
      <c r="AC183" s="174"/>
      <c r="AD183" s="193"/>
      <c r="AE183" s="12" t="s">
        <v>67</v>
      </c>
      <c r="AF183" s="184" t="s">
        <v>166</v>
      </c>
      <c r="AG183" s="184" t="s">
        <v>115</v>
      </c>
      <c r="AH183" s="159"/>
      <c r="AI183" s="160"/>
      <c r="AJ183" s="160"/>
      <c r="AK183" s="160"/>
      <c r="AL183" s="161"/>
      <c r="AM183" s="165">
        <v>30</v>
      </c>
      <c r="AN183" s="165">
        <v>135</v>
      </c>
      <c r="AO183" s="167">
        <v>10</v>
      </c>
      <c r="AQ183" s="146">
        <f>IF(G183="x", 1,0)</f>
        <v>1</v>
      </c>
      <c r="AR183" s="146">
        <f>IF(H183="x", 1,0)</f>
        <v>0</v>
      </c>
      <c r="AU183" s="145">
        <f>IF(A183="","",4)</f>
        <v>4</v>
      </c>
    </row>
    <row r="184" spans="1:47" ht="18" customHeight="1" thickBot="1">
      <c r="A184" s="203"/>
      <c r="B184" s="188" t="s">
        <v>336</v>
      </c>
      <c r="C184" s="189"/>
      <c r="D184" s="189"/>
      <c r="E184" s="189"/>
      <c r="F184" s="190"/>
      <c r="G184" s="180"/>
      <c r="H184" s="182"/>
      <c r="I184" s="182"/>
      <c r="J184" s="152"/>
      <c r="K184" s="148"/>
      <c r="L184" s="150"/>
      <c r="M184" s="152"/>
      <c r="N184" s="148"/>
      <c r="O184" s="152"/>
      <c r="P184" s="154"/>
      <c r="Q184" s="152"/>
      <c r="R184" s="154"/>
      <c r="S184" s="156"/>
      <c r="T184" s="158"/>
      <c r="U184" s="170"/>
      <c r="V184" s="156"/>
      <c r="W184" s="158"/>
      <c r="X184" s="170"/>
      <c r="Y184" s="156"/>
      <c r="Z184" s="173"/>
      <c r="AA184" s="173"/>
      <c r="AB184" s="173"/>
      <c r="AC184" s="173"/>
      <c r="AD184" s="194"/>
      <c r="AE184" s="66">
        <v>254373</v>
      </c>
      <c r="AF184" s="185"/>
      <c r="AG184" s="185"/>
      <c r="AH184" s="162"/>
      <c r="AI184" s="163"/>
      <c r="AJ184" s="163"/>
      <c r="AK184" s="163"/>
      <c r="AL184" s="164"/>
      <c r="AM184" s="166"/>
      <c r="AN184" s="166"/>
      <c r="AO184" s="168"/>
      <c r="AQ184" s="146"/>
      <c r="AR184" s="146"/>
      <c r="AU184" s="145"/>
    </row>
    <row r="185" spans="1:47" ht="18" customHeight="1">
      <c r="A185" s="175">
        <v>42826</v>
      </c>
      <c r="B185" s="159" t="s">
        <v>337</v>
      </c>
      <c r="C185" s="177"/>
      <c r="D185" s="177"/>
      <c r="E185" s="177"/>
      <c r="F185" s="178"/>
      <c r="G185" s="179"/>
      <c r="H185" s="181"/>
      <c r="I185" s="183">
        <v>0.69444444444444453</v>
      </c>
      <c r="J185" s="151"/>
      <c r="K185" s="147"/>
      <c r="L185" s="149"/>
      <c r="M185" s="151"/>
      <c r="N185" s="147"/>
      <c r="O185" s="151"/>
      <c r="P185" s="153"/>
      <c r="Q185" s="151"/>
      <c r="R185" s="153"/>
      <c r="S185" s="155"/>
      <c r="T185" s="157"/>
      <c r="U185" s="169"/>
      <c r="V185" s="155"/>
      <c r="W185" s="157"/>
      <c r="X185" s="169"/>
      <c r="Y185" s="171"/>
      <c r="Z185" s="172" t="s">
        <v>107</v>
      </c>
      <c r="AA185" s="174"/>
      <c r="AB185" s="174"/>
      <c r="AC185" s="174"/>
      <c r="AD185" s="193"/>
      <c r="AE185" s="12" t="s">
        <v>67</v>
      </c>
      <c r="AF185" s="184" t="s">
        <v>169</v>
      </c>
      <c r="AG185" s="184" t="s">
        <v>115</v>
      </c>
      <c r="AH185" s="159"/>
      <c r="AI185" s="160"/>
      <c r="AJ185" s="160"/>
      <c r="AK185" s="160"/>
      <c r="AL185" s="161"/>
      <c r="AM185" s="165">
        <v>30</v>
      </c>
      <c r="AN185" s="165">
        <v>135</v>
      </c>
      <c r="AO185" s="167">
        <v>10</v>
      </c>
      <c r="AQ185" s="146">
        <f>IF(G185="x", 1,0)</f>
        <v>0</v>
      </c>
      <c r="AR185" s="146">
        <f>IF(H185="x", 1,0)</f>
        <v>0</v>
      </c>
      <c r="AU185" s="145">
        <f>IF(A185="","",4)</f>
        <v>4</v>
      </c>
    </row>
    <row r="186" spans="1:47" ht="18" customHeight="1" thickBot="1">
      <c r="A186" s="203"/>
      <c r="B186" s="188" t="s">
        <v>336</v>
      </c>
      <c r="C186" s="189"/>
      <c r="D186" s="189"/>
      <c r="E186" s="189"/>
      <c r="F186" s="190"/>
      <c r="G186" s="180"/>
      <c r="H186" s="182"/>
      <c r="I186" s="182"/>
      <c r="J186" s="152"/>
      <c r="K186" s="148"/>
      <c r="L186" s="150"/>
      <c r="M186" s="152"/>
      <c r="N186" s="148"/>
      <c r="O186" s="152"/>
      <c r="P186" s="154"/>
      <c r="Q186" s="152"/>
      <c r="R186" s="154"/>
      <c r="S186" s="156"/>
      <c r="T186" s="158"/>
      <c r="U186" s="170"/>
      <c r="V186" s="156"/>
      <c r="W186" s="158"/>
      <c r="X186" s="170"/>
      <c r="Y186" s="156"/>
      <c r="Z186" s="173"/>
      <c r="AA186" s="173"/>
      <c r="AB186" s="173"/>
      <c r="AC186" s="173"/>
      <c r="AD186" s="194"/>
      <c r="AE186" s="66">
        <v>254285</v>
      </c>
      <c r="AF186" s="185"/>
      <c r="AG186" s="185"/>
      <c r="AH186" s="162"/>
      <c r="AI186" s="163"/>
      <c r="AJ186" s="163"/>
      <c r="AK186" s="163"/>
      <c r="AL186" s="164"/>
      <c r="AM186" s="166"/>
      <c r="AN186" s="166"/>
      <c r="AO186" s="168"/>
      <c r="AQ186" s="146"/>
      <c r="AR186" s="146"/>
      <c r="AU186" s="145"/>
    </row>
    <row r="187" spans="1:47" ht="18" customHeight="1">
      <c r="A187" s="175">
        <v>42826</v>
      </c>
      <c r="B187" s="159" t="s">
        <v>338</v>
      </c>
      <c r="C187" s="177"/>
      <c r="D187" s="177"/>
      <c r="E187" s="177"/>
      <c r="F187" s="178"/>
      <c r="G187" s="179"/>
      <c r="H187" s="181"/>
      <c r="I187" s="183">
        <v>0.75</v>
      </c>
      <c r="J187" s="151"/>
      <c r="K187" s="147"/>
      <c r="L187" s="149"/>
      <c r="M187" s="151"/>
      <c r="N187" s="147"/>
      <c r="O187" s="151"/>
      <c r="P187" s="153"/>
      <c r="Q187" s="151"/>
      <c r="R187" s="153"/>
      <c r="S187" s="155"/>
      <c r="T187" s="157"/>
      <c r="U187" s="169"/>
      <c r="V187" s="155"/>
      <c r="W187" s="157"/>
      <c r="X187" s="169"/>
      <c r="Y187" s="171"/>
      <c r="Z187" s="172" t="s">
        <v>107</v>
      </c>
      <c r="AA187" s="174"/>
      <c r="AB187" s="174"/>
      <c r="AC187" s="174"/>
      <c r="AD187" s="193"/>
      <c r="AE187" s="12" t="s">
        <v>67</v>
      </c>
      <c r="AF187" s="184" t="s">
        <v>169</v>
      </c>
      <c r="AG187" s="184" t="s">
        <v>115</v>
      </c>
      <c r="AH187" s="159"/>
      <c r="AI187" s="160"/>
      <c r="AJ187" s="160"/>
      <c r="AK187" s="160"/>
      <c r="AL187" s="161"/>
      <c r="AM187" s="165">
        <v>30</v>
      </c>
      <c r="AN187" s="165">
        <v>135</v>
      </c>
      <c r="AO187" s="167">
        <v>10</v>
      </c>
      <c r="AQ187" s="124"/>
      <c r="AR187" s="124"/>
      <c r="AU187" s="126"/>
    </row>
    <row r="188" spans="1:47" ht="18" customHeight="1" thickBot="1">
      <c r="A188" s="203"/>
      <c r="B188" s="188" t="s">
        <v>339</v>
      </c>
      <c r="C188" s="189"/>
      <c r="D188" s="189"/>
      <c r="E188" s="189"/>
      <c r="F188" s="190"/>
      <c r="G188" s="180"/>
      <c r="H188" s="182"/>
      <c r="I188" s="182"/>
      <c r="J188" s="152"/>
      <c r="K188" s="148"/>
      <c r="L188" s="150"/>
      <c r="M188" s="152"/>
      <c r="N188" s="148"/>
      <c r="O188" s="152"/>
      <c r="P188" s="154"/>
      <c r="Q188" s="152"/>
      <c r="R188" s="154"/>
      <c r="S188" s="156"/>
      <c r="T188" s="158"/>
      <c r="U188" s="170"/>
      <c r="V188" s="156"/>
      <c r="W188" s="158"/>
      <c r="X188" s="170"/>
      <c r="Y188" s="156"/>
      <c r="Z188" s="173"/>
      <c r="AA188" s="173"/>
      <c r="AB188" s="173"/>
      <c r="AC188" s="173"/>
      <c r="AD188" s="194"/>
      <c r="AE188" s="125">
        <v>254323</v>
      </c>
      <c r="AF188" s="185"/>
      <c r="AG188" s="185"/>
      <c r="AH188" s="162"/>
      <c r="AI188" s="163"/>
      <c r="AJ188" s="163"/>
      <c r="AK188" s="163"/>
      <c r="AL188" s="164"/>
      <c r="AM188" s="166"/>
      <c r="AN188" s="166"/>
      <c r="AO188" s="168"/>
      <c r="AQ188" s="124"/>
      <c r="AR188" s="124"/>
      <c r="AU188" s="126"/>
    </row>
    <row r="189" spans="1:47" ht="18" customHeight="1">
      <c r="A189" s="175">
        <v>42827</v>
      </c>
      <c r="B189" s="159"/>
      <c r="C189" s="177"/>
      <c r="D189" s="177"/>
      <c r="E189" s="177"/>
      <c r="F189" s="178"/>
      <c r="G189" s="179"/>
      <c r="H189" s="181"/>
      <c r="I189" s="183">
        <v>0.375</v>
      </c>
      <c r="J189" s="151"/>
      <c r="K189" s="147"/>
      <c r="L189" s="149"/>
      <c r="M189" s="151"/>
      <c r="N189" s="147"/>
      <c r="O189" s="151"/>
      <c r="P189" s="153"/>
      <c r="Q189" s="151"/>
      <c r="R189" s="153"/>
      <c r="S189" s="155"/>
      <c r="T189" s="157"/>
      <c r="U189" s="169"/>
      <c r="V189" s="155"/>
      <c r="W189" s="157"/>
      <c r="X189" s="169"/>
      <c r="Y189" s="171"/>
      <c r="Z189" s="172"/>
      <c r="AA189" s="174"/>
      <c r="AB189" s="174"/>
      <c r="AC189" s="174"/>
      <c r="AD189" s="193"/>
      <c r="AE189" s="12"/>
      <c r="AF189" s="184"/>
      <c r="AG189" s="184"/>
      <c r="AH189" s="159" t="s">
        <v>340</v>
      </c>
      <c r="AI189" s="160"/>
      <c r="AJ189" s="160"/>
      <c r="AK189" s="160"/>
      <c r="AL189" s="161"/>
      <c r="AM189" s="165"/>
      <c r="AN189" s="165"/>
      <c r="AO189" s="167"/>
      <c r="AQ189" s="124"/>
      <c r="AR189" s="124"/>
      <c r="AU189" s="126"/>
    </row>
    <row r="190" spans="1:47" ht="18" customHeight="1" thickBot="1">
      <c r="A190" s="203"/>
      <c r="B190" s="188"/>
      <c r="C190" s="189"/>
      <c r="D190" s="189"/>
      <c r="E190" s="189"/>
      <c r="F190" s="190"/>
      <c r="G190" s="180"/>
      <c r="H190" s="182"/>
      <c r="I190" s="182"/>
      <c r="J190" s="152"/>
      <c r="K190" s="148"/>
      <c r="L190" s="150"/>
      <c r="M190" s="152"/>
      <c r="N190" s="148"/>
      <c r="O190" s="152"/>
      <c r="P190" s="154"/>
      <c r="Q190" s="152"/>
      <c r="R190" s="154"/>
      <c r="S190" s="156"/>
      <c r="T190" s="158"/>
      <c r="U190" s="170"/>
      <c r="V190" s="156"/>
      <c r="W190" s="158"/>
      <c r="X190" s="170"/>
      <c r="Y190" s="156"/>
      <c r="Z190" s="173"/>
      <c r="AA190" s="173"/>
      <c r="AB190" s="173"/>
      <c r="AC190" s="173"/>
      <c r="AD190" s="194"/>
      <c r="AE190" s="125"/>
      <c r="AF190" s="185"/>
      <c r="AG190" s="185"/>
      <c r="AH190" s="162"/>
      <c r="AI190" s="163"/>
      <c r="AJ190" s="163"/>
      <c r="AK190" s="163"/>
      <c r="AL190" s="164"/>
      <c r="AM190" s="166"/>
      <c r="AN190" s="166"/>
      <c r="AO190" s="168"/>
      <c r="AQ190" s="124"/>
      <c r="AR190" s="124"/>
      <c r="AU190" s="126"/>
    </row>
    <row r="191" spans="1:47" ht="18" customHeight="1">
      <c r="A191" s="175"/>
      <c r="B191" s="159"/>
      <c r="C191" s="177"/>
      <c r="D191" s="177"/>
      <c r="E191" s="177"/>
      <c r="F191" s="178"/>
      <c r="G191" s="179"/>
      <c r="H191" s="181"/>
      <c r="I191" s="183"/>
      <c r="J191" s="151"/>
      <c r="K191" s="147"/>
      <c r="L191" s="149"/>
      <c r="M191" s="151"/>
      <c r="N191" s="147"/>
      <c r="O191" s="151"/>
      <c r="P191" s="153"/>
      <c r="Q191" s="151"/>
      <c r="R191" s="153"/>
      <c r="S191" s="155"/>
      <c r="T191" s="157"/>
      <c r="U191" s="169"/>
      <c r="V191" s="155"/>
      <c r="W191" s="157"/>
      <c r="X191" s="169"/>
      <c r="Y191" s="171"/>
      <c r="Z191" s="172"/>
      <c r="AA191" s="174"/>
      <c r="AB191" s="174"/>
      <c r="AC191" s="174"/>
      <c r="AD191" s="193"/>
      <c r="AE191" s="12"/>
      <c r="AF191" s="184"/>
      <c r="AG191" s="184"/>
      <c r="AH191" s="159"/>
      <c r="AI191" s="160"/>
      <c r="AJ191" s="160"/>
      <c r="AK191" s="160"/>
      <c r="AL191" s="161"/>
      <c r="AM191" s="165"/>
      <c r="AN191" s="165"/>
      <c r="AO191" s="167"/>
      <c r="AQ191" s="146">
        <f>IF(G191="x", 1,0)</f>
        <v>0</v>
      </c>
      <c r="AR191" s="146">
        <f>IF(H191="x", 1,0)</f>
        <v>0</v>
      </c>
      <c r="AU191" s="145" t="str">
        <f>IF(A191="","",4)</f>
        <v/>
      </c>
    </row>
    <row r="192" spans="1:47" ht="18" customHeight="1" thickBot="1">
      <c r="A192" s="203"/>
      <c r="B192" s="188"/>
      <c r="C192" s="189"/>
      <c r="D192" s="189"/>
      <c r="E192" s="189"/>
      <c r="F192" s="190"/>
      <c r="G192" s="180"/>
      <c r="H192" s="182"/>
      <c r="I192" s="182"/>
      <c r="J192" s="152"/>
      <c r="K192" s="148"/>
      <c r="L192" s="150"/>
      <c r="M192" s="152"/>
      <c r="N192" s="148"/>
      <c r="O192" s="152"/>
      <c r="P192" s="154"/>
      <c r="Q192" s="152"/>
      <c r="R192" s="154"/>
      <c r="S192" s="156"/>
      <c r="T192" s="158"/>
      <c r="U192" s="170"/>
      <c r="V192" s="156"/>
      <c r="W192" s="158"/>
      <c r="X192" s="170"/>
      <c r="Y192" s="156"/>
      <c r="Z192" s="173"/>
      <c r="AA192" s="173"/>
      <c r="AB192" s="173"/>
      <c r="AC192" s="173"/>
      <c r="AD192" s="194"/>
      <c r="AE192" s="66"/>
      <c r="AF192" s="185"/>
      <c r="AG192" s="185"/>
      <c r="AH192" s="162"/>
      <c r="AI192" s="163"/>
      <c r="AJ192" s="163"/>
      <c r="AK192" s="163"/>
      <c r="AL192" s="164"/>
      <c r="AM192" s="166"/>
      <c r="AN192" s="166"/>
      <c r="AO192" s="168"/>
      <c r="AQ192" s="146"/>
      <c r="AR192" s="146"/>
      <c r="AU192" s="145"/>
    </row>
    <row r="193" spans="1:44" ht="18" customHeight="1" thickBot="1">
      <c r="A193" s="4"/>
      <c r="B193" s="5"/>
      <c r="C193" s="5"/>
      <c r="D193" s="5"/>
      <c r="E193" s="5"/>
      <c r="F193" s="5"/>
      <c r="G193" s="5"/>
      <c r="H193" s="5"/>
      <c r="I193" s="6"/>
      <c r="J193" s="10"/>
      <c r="K193" s="16"/>
      <c r="L193" s="9"/>
      <c r="M193" s="8"/>
      <c r="N193" s="9"/>
      <c r="O193" s="8"/>
      <c r="P193" s="9"/>
      <c r="Q193" s="9"/>
      <c r="R193" s="9"/>
      <c r="S193" s="3"/>
      <c r="T193" s="8"/>
      <c r="U193" s="9"/>
      <c r="V193" s="3"/>
      <c r="W193" s="8"/>
      <c r="X193" s="9"/>
      <c r="Y193" s="10"/>
      <c r="Z193" s="10"/>
      <c r="AA193" s="10"/>
      <c r="AB193" s="10"/>
      <c r="AC193" s="10"/>
      <c r="AD193" s="10"/>
      <c r="AE193" s="10"/>
      <c r="AF193" s="10"/>
      <c r="AG193" s="10"/>
      <c r="AH193" s="7"/>
      <c r="AI193" s="7"/>
      <c r="AJ193" s="7"/>
      <c r="AK193" s="7"/>
      <c r="AL193" s="7"/>
      <c r="AM193" s="11"/>
      <c r="AN193" s="5"/>
      <c r="AO193" s="5"/>
    </row>
    <row r="194" spans="1:44" ht="18" customHeight="1" thickBot="1">
      <c r="A194" s="42"/>
      <c r="B194" s="43"/>
      <c r="C194" s="43"/>
      <c r="D194" s="43"/>
      <c r="E194" s="43"/>
      <c r="F194" s="43"/>
      <c r="G194" s="43"/>
      <c r="H194" s="43"/>
      <c r="I194" s="44"/>
      <c r="J194" s="369" t="s">
        <v>173</v>
      </c>
      <c r="K194" s="370"/>
      <c r="L194" s="67" t="s">
        <v>174</v>
      </c>
      <c r="M194" s="371" t="s">
        <v>172</v>
      </c>
      <c r="N194" s="371"/>
      <c r="O194" s="371" t="s">
        <v>171</v>
      </c>
      <c r="P194" s="371"/>
      <c r="Q194" s="225" t="s">
        <v>162</v>
      </c>
      <c r="R194" s="226"/>
      <c r="S194" s="371" t="s">
        <v>155</v>
      </c>
      <c r="T194" s="371"/>
      <c r="U194" s="371"/>
      <c r="V194" s="371" t="s">
        <v>156</v>
      </c>
      <c r="W194" s="371"/>
      <c r="X194" s="371"/>
      <c r="Y194" s="10"/>
      <c r="Z194" s="10"/>
      <c r="AA194" s="10"/>
      <c r="AB194" s="10"/>
      <c r="AC194" s="10"/>
      <c r="AD194" s="10"/>
      <c r="AE194" s="10"/>
      <c r="AF194" s="10"/>
      <c r="AG194" s="10"/>
      <c r="AH194" s="7"/>
      <c r="AI194" s="7"/>
      <c r="AJ194" s="7"/>
      <c r="AK194" s="7"/>
      <c r="AL194" s="7"/>
      <c r="AM194" s="11"/>
      <c r="AN194" s="5"/>
      <c r="AO194" s="5"/>
      <c r="AP194" s="17"/>
      <c r="AQ194" s="17"/>
      <c r="AR194" s="17"/>
    </row>
    <row r="195" spans="1:44" ht="18" customHeight="1" thickBot="1">
      <c r="A195" s="372" t="s">
        <v>163</v>
      </c>
      <c r="B195" s="373"/>
      <c r="C195" s="373"/>
      <c r="D195" s="373"/>
      <c r="E195" s="373"/>
      <c r="F195" s="373"/>
      <c r="G195" s="373"/>
      <c r="H195" s="373"/>
      <c r="I195" s="374"/>
      <c r="J195" s="234">
        <f>SUM(K23:K192)</f>
        <v>308</v>
      </c>
      <c r="K195" s="235"/>
      <c r="L195" s="45">
        <f>SUM(L23:L192)</f>
        <v>95</v>
      </c>
      <c r="M195" s="234">
        <f>SUM(N23:N192)</f>
        <v>472</v>
      </c>
      <c r="N195" s="235"/>
      <c r="O195" s="234">
        <f>SUM(P23:P192)</f>
        <v>42</v>
      </c>
      <c r="P195" s="235"/>
      <c r="Q195" s="234">
        <f>SUM(R23:R192)</f>
        <v>0</v>
      </c>
      <c r="R195" s="235"/>
      <c r="S195" s="234">
        <f>SUM(U23:U192)</f>
        <v>0</v>
      </c>
      <c r="T195" s="368"/>
      <c r="U195" s="235"/>
      <c r="V195" s="234">
        <f>SUM(X23:X192)</f>
        <v>5.6</v>
      </c>
      <c r="W195" s="368"/>
      <c r="X195" s="235"/>
      <c r="Y195" s="104"/>
      <c r="Z195" s="104"/>
      <c r="AA195" s="104"/>
      <c r="AB195" s="104"/>
      <c r="AC195" s="104"/>
      <c r="AD195" s="104"/>
      <c r="AE195" s="104"/>
      <c r="AF195" s="104"/>
      <c r="AG195" s="104"/>
      <c r="AH195" s="104"/>
      <c r="AI195" s="104"/>
      <c r="AJ195" s="104"/>
      <c r="AK195" s="104"/>
      <c r="AL195" s="104"/>
      <c r="AM195" s="104"/>
      <c r="AN195" s="104"/>
      <c r="AO195" s="104"/>
    </row>
  </sheetData>
  <customSheetViews>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3092">
    <mergeCell ref="AA189:AA190"/>
    <mergeCell ref="AB189:AB190"/>
    <mergeCell ref="AC189:AC190"/>
    <mergeCell ref="AD189:AD190"/>
    <mergeCell ref="AF189:AF190"/>
    <mergeCell ref="AG189:AG190"/>
    <mergeCell ref="AH189:AL190"/>
    <mergeCell ref="AM189:AM190"/>
    <mergeCell ref="AN189:AN190"/>
    <mergeCell ref="AO189:AO190"/>
    <mergeCell ref="B190:F190"/>
    <mergeCell ref="A187:A188"/>
    <mergeCell ref="A189:A190"/>
    <mergeCell ref="AA187:AA188"/>
    <mergeCell ref="AB187:AB188"/>
    <mergeCell ref="AC187:AC188"/>
    <mergeCell ref="AD187:AD188"/>
    <mergeCell ref="AF187:AF188"/>
    <mergeCell ref="AG187:AG188"/>
    <mergeCell ref="AH187:AL188"/>
    <mergeCell ref="AM187:AM188"/>
    <mergeCell ref="AN187:AN188"/>
    <mergeCell ref="AO187:AO188"/>
    <mergeCell ref="B188:F188"/>
    <mergeCell ref="B189:F189"/>
    <mergeCell ref="G189:G190"/>
    <mergeCell ref="H189:H190"/>
    <mergeCell ref="I189:I190"/>
    <mergeCell ref="J189:J190"/>
    <mergeCell ref="K189:K190"/>
    <mergeCell ref="L189:L190"/>
    <mergeCell ref="M189:M190"/>
    <mergeCell ref="N189:N190"/>
    <mergeCell ref="O189:O190"/>
    <mergeCell ref="P189:P190"/>
    <mergeCell ref="Q189:Q190"/>
    <mergeCell ref="R189:R190"/>
    <mergeCell ref="S189:S190"/>
    <mergeCell ref="T189:T190"/>
    <mergeCell ref="U189:U190"/>
    <mergeCell ref="V189:V190"/>
    <mergeCell ref="W189:W190"/>
    <mergeCell ref="X189:X190"/>
    <mergeCell ref="Y189:Y190"/>
    <mergeCell ref="Z189:Z190"/>
    <mergeCell ref="J187:J188"/>
    <mergeCell ref="K187:K188"/>
    <mergeCell ref="L187:L188"/>
    <mergeCell ref="M187:M188"/>
    <mergeCell ref="N187:N188"/>
    <mergeCell ref="O187:O188"/>
    <mergeCell ref="P187:P188"/>
    <mergeCell ref="Q187:Q188"/>
    <mergeCell ref="R187:R188"/>
    <mergeCell ref="S187:S188"/>
    <mergeCell ref="T187:T188"/>
    <mergeCell ref="U187:U188"/>
    <mergeCell ref="V187:V188"/>
    <mergeCell ref="W187:W188"/>
    <mergeCell ref="X187:X188"/>
    <mergeCell ref="Y187:Y188"/>
    <mergeCell ref="Z187:Z188"/>
    <mergeCell ref="AO177:AO178"/>
    <mergeCell ref="B178:F178"/>
    <mergeCell ref="A147:A148"/>
    <mergeCell ref="A149:A150"/>
    <mergeCell ref="A151:A152"/>
    <mergeCell ref="A153:A154"/>
    <mergeCell ref="A155:A156"/>
    <mergeCell ref="A157:A158"/>
    <mergeCell ref="A159:A160"/>
    <mergeCell ref="A161:A162"/>
    <mergeCell ref="A163:A164"/>
    <mergeCell ref="A165:A166"/>
    <mergeCell ref="A167:A168"/>
    <mergeCell ref="A169:A170"/>
    <mergeCell ref="A171:A172"/>
    <mergeCell ref="A173:A174"/>
    <mergeCell ref="A175:A176"/>
    <mergeCell ref="A177:A178"/>
    <mergeCell ref="AO175:AO176"/>
    <mergeCell ref="B176:F176"/>
    <mergeCell ref="B177:F177"/>
    <mergeCell ref="G177:G178"/>
    <mergeCell ref="H177:H178"/>
    <mergeCell ref="I177:I178"/>
    <mergeCell ref="J177:J178"/>
    <mergeCell ref="K177:K178"/>
    <mergeCell ref="L177:L178"/>
    <mergeCell ref="M177:M178"/>
    <mergeCell ref="N177:N178"/>
    <mergeCell ref="O177:O178"/>
    <mergeCell ref="P177:P178"/>
    <mergeCell ref="Q177:Q178"/>
    <mergeCell ref="R177:R178"/>
    <mergeCell ref="S177:S178"/>
    <mergeCell ref="T177:T178"/>
    <mergeCell ref="U177:U178"/>
    <mergeCell ref="V177:V178"/>
    <mergeCell ref="W177:W178"/>
    <mergeCell ref="X177:X178"/>
    <mergeCell ref="Y177:Y178"/>
    <mergeCell ref="Z177:Z178"/>
    <mergeCell ref="AA177:AA178"/>
    <mergeCell ref="AB177:AB178"/>
    <mergeCell ref="AC177:AC178"/>
    <mergeCell ref="AD177:AD178"/>
    <mergeCell ref="AF177:AF178"/>
    <mergeCell ref="AG177:AG178"/>
    <mergeCell ref="AH177:AL178"/>
    <mergeCell ref="AM177:AM178"/>
    <mergeCell ref="AN177:AN178"/>
    <mergeCell ref="AO173:AO174"/>
    <mergeCell ref="B174:F174"/>
    <mergeCell ref="B175:F175"/>
    <mergeCell ref="G175:G176"/>
    <mergeCell ref="H175:H176"/>
    <mergeCell ref="I175:I176"/>
    <mergeCell ref="J175:J176"/>
    <mergeCell ref="K175:K176"/>
    <mergeCell ref="L175:L176"/>
    <mergeCell ref="M175:M176"/>
    <mergeCell ref="N175:N176"/>
    <mergeCell ref="O175:O176"/>
    <mergeCell ref="P175:P176"/>
    <mergeCell ref="Q175:Q176"/>
    <mergeCell ref="R175:R176"/>
    <mergeCell ref="S175:S176"/>
    <mergeCell ref="T175:T176"/>
    <mergeCell ref="U175:U176"/>
    <mergeCell ref="V175:V176"/>
    <mergeCell ref="W175:W176"/>
    <mergeCell ref="X175:X176"/>
    <mergeCell ref="Y175:Y176"/>
    <mergeCell ref="Z175:Z176"/>
    <mergeCell ref="AA175:AA176"/>
    <mergeCell ref="AB175:AB176"/>
    <mergeCell ref="AC175:AC176"/>
    <mergeCell ref="AD175:AD176"/>
    <mergeCell ref="AF175:AF176"/>
    <mergeCell ref="AG175:AG176"/>
    <mergeCell ref="AH175:AL176"/>
    <mergeCell ref="AM175:AM176"/>
    <mergeCell ref="AN175:AN176"/>
    <mergeCell ref="AO171:AO172"/>
    <mergeCell ref="B172:F172"/>
    <mergeCell ref="B173:F173"/>
    <mergeCell ref="G173:G174"/>
    <mergeCell ref="H173:H174"/>
    <mergeCell ref="I173:I174"/>
    <mergeCell ref="J173:J174"/>
    <mergeCell ref="K173:K174"/>
    <mergeCell ref="L173:L174"/>
    <mergeCell ref="M173:M174"/>
    <mergeCell ref="N173:N174"/>
    <mergeCell ref="O173:O174"/>
    <mergeCell ref="P173:P174"/>
    <mergeCell ref="Q173:Q174"/>
    <mergeCell ref="R173:R174"/>
    <mergeCell ref="S173:S174"/>
    <mergeCell ref="T173:T174"/>
    <mergeCell ref="U173:U174"/>
    <mergeCell ref="V173:V174"/>
    <mergeCell ref="W173:W174"/>
    <mergeCell ref="X173:X174"/>
    <mergeCell ref="Y173:Y174"/>
    <mergeCell ref="Z173:Z174"/>
    <mergeCell ref="AA173:AA174"/>
    <mergeCell ref="AB173:AB174"/>
    <mergeCell ref="AC173:AC174"/>
    <mergeCell ref="AD173:AD174"/>
    <mergeCell ref="AF173:AF174"/>
    <mergeCell ref="AG173:AG174"/>
    <mergeCell ref="AH173:AL174"/>
    <mergeCell ref="AM173:AM174"/>
    <mergeCell ref="AN173:AN174"/>
    <mergeCell ref="AO169:AO170"/>
    <mergeCell ref="B170:F170"/>
    <mergeCell ref="B171:F171"/>
    <mergeCell ref="G171:G172"/>
    <mergeCell ref="H171:H172"/>
    <mergeCell ref="I171:I172"/>
    <mergeCell ref="J171:J172"/>
    <mergeCell ref="K171:K172"/>
    <mergeCell ref="L171:L172"/>
    <mergeCell ref="M171:M172"/>
    <mergeCell ref="N171:N172"/>
    <mergeCell ref="O171:O172"/>
    <mergeCell ref="P171:P172"/>
    <mergeCell ref="Q171:Q172"/>
    <mergeCell ref="R171:R172"/>
    <mergeCell ref="S171:S172"/>
    <mergeCell ref="T171:T172"/>
    <mergeCell ref="U171:U172"/>
    <mergeCell ref="V171:V172"/>
    <mergeCell ref="W171:W172"/>
    <mergeCell ref="X171:X172"/>
    <mergeCell ref="Y171:Y172"/>
    <mergeCell ref="Z171:Z172"/>
    <mergeCell ref="AA171:AA172"/>
    <mergeCell ref="AB171:AB172"/>
    <mergeCell ref="AC171:AC172"/>
    <mergeCell ref="AD171:AD172"/>
    <mergeCell ref="AF171:AF172"/>
    <mergeCell ref="AG171:AG172"/>
    <mergeCell ref="AH171:AL172"/>
    <mergeCell ref="AM171:AM172"/>
    <mergeCell ref="AN171:AN172"/>
    <mergeCell ref="AO167:AO168"/>
    <mergeCell ref="B168:F168"/>
    <mergeCell ref="B169:F169"/>
    <mergeCell ref="G169:G170"/>
    <mergeCell ref="H169:H170"/>
    <mergeCell ref="I169:I170"/>
    <mergeCell ref="J169:J170"/>
    <mergeCell ref="K169:K170"/>
    <mergeCell ref="L169:L170"/>
    <mergeCell ref="M169:M170"/>
    <mergeCell ref="N169:N170"/>
    <mergeCell ref="O169:O170"/>
    <mergeCell ref="P169:P170"/>
    <mergeCell ref="Q169:Q170"/>
    <mergeCell ref="R169:R170"/>
    <mergeCell ref="S169:S170"/>
    <mergeCell ref="T169:T170"/>
    <mergeCell ref="U169:U170"/>
    <mergeCell ref="V169:V170"/>
    <mergeCell ref="W169:W170"/>
    <mergeCell ref="X169:X170"/>
    <mergeCell ref="Y169:Y170"/>
    <mergeCell ref="Z169:Z170"/>
    <mergeCell ref="AA169:AA170"/>
    <mergeCell ref="AB169:AB170"/>
    <mergeCell ref="AC169:AC170"/>
    <mergeCell ref="AD169:AD170"/>
    <mergeCell ref="AF169:AF170"/>
    <mergeCell ref="AG169:AG170"/>
    <mergeCell ref="AH169:AL170"/>
    <mergeCell ref="AM169:AM170"/>
    <mergeCell ref="AN169:AN170"/>
    <mergeCell ref="AO165:AO166"/>
    <mergeCell ref="B166:F166"/>
    <mergeCell ref="B167:F167"/>
    <mergeCell ref="G167:G168"/>
    <mergeCell ref="H167:H168"/>
    <mergeCell ref="I167:I168"/>
    <mergeCell ref="J167:J168"/>
    <mergeCell ref="K167:K168"/>
    <mergeCell ref="L167:L168"/>
    <mergeCell ref="M167:M168"/>
    <mergeCell ref="N167:N168"/>
    <mergeCell ref="O167:O168"/>
    <mergeCell ref="P167:P168"/>
    <mergeCell ref="Q167:Q168"/>
    <mergeCell ref="R167:R168"/>
    <mergeCell ref="S167:S168"/>
    <mergeCell ref="T167:T168"/>
    <mergeCell ref="U167:U168"/>
    <mergeCell ref="V167:V168"/>
    <mergeCell ref="W167:W168"/>
    <mergeCell ref="X167:X168"/>
    <mergeCell ref="Y167:Y168"/>
    <mergeCell ref="Z167:Z168"/>
    <mergeCell ref="AA167:AA168"/>
    <mergeCell ref="AB167:AB168"/>
    <mergeCell ref="AC167:AC168"/>
    <mergeCell ref="AD167:AD168"/>
    <mergeCell ref="AF167:AF168"/>
    <mergeCell ref="AG167:AG168"/>
    <mergeCell ref="AH167:AL168"/>
    <mergeCell ref="AM167:AM168"/>
    <mergeCell ref="AN167:AN168"/>
    <mergeCell ref="AO163:AO164"/>
    <mergeCell ref="B164:F164"/>
    <mergeCell ref="B165:F165"/>
    <mergeCell ref="G165:G166"/>
    <mergeCell ref="H165:H166"/>
    <mergeCell ref="I165:I166"/>
    <mergeCell ref="J165:J166"/>
    <mergeCell ref="K165:K166"/>
    <mergeCell ref="L165:L166"/>
    <mergeCell ref="M165:M166"/>
    <mergeCell ref="N165:N166"/>
    <mergeCell ref="O165:O166"/>
    <mergeCell ref="P165:P166"/>
    <mergeCell ref="Q165:Q166"/>
    <mergeCell ref="R165:R166"/>
    <mergeCell ref="S165:S166"/>
    <mergeCell ref="T165:T166"/>
    <mergeCell ref="U165:U166"/>
    <mergeCell ref="V165:V166"/>
    <mergeCell ref="W165:W166"/>
    <mergeCell ref="X165:X166"/>
    <mergeCell ref="Y165:Y166"/>
    <mergeCell ref="Z165:Z166"/>
    <mergeCell ref="AA165:AA166"/>
    <mergeCell ref="AB165:AB166"/>
    <mergeCell ref="AC165:AC166"/>
    <mergeCell ref="AD165:AD166"/>
    <mergeCell ref="AF165:AF166"/>
    <mergeCell ref="AG165:AG166"/>
    <mergeCell ref="AH165:AL166"/>
    <mergeCell ref="AM165:AM166"/>
    <mergeCell ref="AN165:AN166"/>
    <mergeCell ref="AO161:AO162"/>
    <mergeCell ref="B162:F162"/>
    <mergeCell ref="B163:F163"/>
    <mergeCell ref="G163:G164"/>
    <mergeCell ref="H163:H164"/>
    <mergeCell ref="I163:I164"/>
    <mergeCell ref="J163:J164"/>
    <mergeCell ref="K163:K164"/>
    <mergeCell ref="L163:L164"/>
    <mergeCell ref="M163:M164"/>
    <mergeCell ref="N163:N164"/>
    <mergeCell ref="O163:O164"/>
    <mergeCell ref="P163:P164"/>
    <mergeCell ref="Q163:Q164"/>
    <mergeCell ref="R163:R164"/>
    <mergeCell ref="S163:S164"/>
    <mergeCell ref="T163:T164"/>
    <mergeCell ref="U163:U164"/>
    <mergeCell ref="V163:V164"/>
    <mergeCell ref="W163:W164"/>
    <mergeCell ref="X163:X164"/>
    <mergeCell ref="Y163:Y164"/>
    <mergeCell ref="Z163:Z164"/>
    <mergeCell ref="AA163:AA164"/>
    <mergeCell ref="AB163:AB164"/>
    <mergeCell ref="AC163:AC164"/>
    <mergeCell ref="AD163:AD164"/>
    <mergeCell ref="AF163:AF164"/>
    <mergeCell ref="AG163:AG164"/>
    <mergeCell ref="AH163:AL164"/>
    <mergeCell ref="AM163:AM164"/>
    <mergeCell ref="AN163:AN164"/>
    <mergeCell ref="AO159:AO160"/>
    <mergeCell ref="B160:F160"/>
    <mergeCell ref="B161:F161"/>
    <mergeCell ref="G161:G162"/>
    <mergeCell ref="H161:H162"/>
    <mergeCell ref="I161:I162"/>
    <mergeCell ref="J161:J162"/>
    <mergeCell ref="K161:K162"/>
    <mergeCell ref="L161:L162"/>
    <mergeCell ref="M161:M162"/>
    <mergeCell ref="N161:N162"/>
    <mergeCell ref="O161:O162"/>
    <mergeCell ref="P161:P162"/>
    <mergeCell ref="Q161:Q162"/>
    <mergeCell ref="R161:R162"/>
    <mergeCell ref="S161:S162"/>
    <mergeCell ref="T161:T162"/>
    <mergeCell ref="U161:U162"/>
    <mergeCell ref="V161:V162"/>
    <mergeCell ref="W161:W162"/>
    <mergeCell ref="X161:X162"/>
    <mergeCell ref="Y161:Y162"/>
    <mergeCell ref="Z161:Z162"/>
    <mergeCell ref="AA161:AA162"/>
    <mergeCell ref="AB161:AB162"/>
    <mergeCell ref="AC161:AC162"/>
    <mergeCell ref="AD161:AD162"/>
    <mergeCell ref="AF161:AF162"/>
    <mergeCell ref="AG161:AG162"/>
    <mergeCell ref="AH161:AL162"/>
    <mergeCell ref="AM161:AM162"/>
    <mergeCell ref="AN161:AN162"/>
    <mergeCell ref="AO157:AO158"/>
    <mergeCell ref="B158:F158"/>
    <mergeCell ref="B159:F159"/>
    <mergeCell ref="G159:G160"/>
    <mergeCell ref="H159:H160"/>
    <mergeCell ref="I159:I160"/>
    <mergeCell ref="J159:J160"/>
    <mergeCell ref="K159:K160"/>
    <mergeCell ref="L159:L160"/>
    <mergeCell ref="M159:M160"/>
    <mergeCell ref="N159:N160"/>
    <mergeCell ref="O159:O160"/>
    <mergeCell ref="P159:P160"/>
    <mergeCell ref="Q159:Q160"/>
    <mergeCell ref="R159:R160"/>
    <mergeCell ref="S159:S160"/>
    <mergeCell ref="T159:T160"/>
    <mergeCell ref="U159:U160"/>
    <mergeCell ref="V159:V160"/>
    <mergeCell ref="W159:W160"/>
    <mergeCell ref="X159:X160"/>
    <mergeCell ref="Y159:Y160"/>
    <mergeCell ref="Z159:Z160"/>
    <mergeCell ref="AA159:AA160"/>
    <mergeCell ref="AB159:AB160"/>
    <mergeCell ref="AC159:AC160"/>
    <mergeCell ref="AD159:AD160"/>
    <mergeCell ref="AF159:AF160"/>
    <mergeCell ref="AG159:AG160"/>
    <mergeCell ref="AH159:AL160"/>
    <mergeCell ref="AM159:AM160"/>
    <mergeCell ref="AN159:AN160"/>
    <mergeCell ref="AO155:AO156"/>
    <mergeCell ref="B156:F156"/>
    <mergeCell ref="B157:F157"/>
    <mergeCell ref="G157:G158"/>
    <mergeCell ref="H157:H158"/>
    <mergeCell ref="I157:I158"/>
    <mergeCell ref="J157:J158"/>
    <mergeCell ref="K157:K158"/>
    <mergeCell ref="L157:L158"/>
    <mergeCell ref="M157:M158"/>
    <mergeCell ref="N157:N158"/>
    <mergeCell ref="O157:O158"/>
    <mergeCell ref="P157:P158"/>
    <mergeCell ref="Q157:Q158"/>
    <mergeCell ref="R157:R158"/>
    <mergeCell ref="S157:S158"/>
    <mergeCell ref="T157:T158"/>
    <mergeCell ref="U157:U158"/>
    <mergeCell ref="V157:V158"/>
    <mergeCell ref="W157:W158"/>
    <mergeCell ref="X157:X158"/>
    <mergeCell ref="Y157:Y158"/>
    <mergeCell ref="Z157:Z158"/>
    <mergeCell ref="AA157:AA158"/>
    <mergeCell ref="AB157:AB158"/>
    <mergeCell ref="AC157:AC158"/>
    <mergeCell ref="AD157:AD158"/>
    <mergeCell ref="AF157:AF158"/>
    <mergeCell ref="AG157:AG158"/>
    <mergeCell ref="AH157:AL158"/>
    <mergeCell ref="AM157:AM158"/>
    <mergeCell ref="AN157:AN158"/>
    <mergeCell ref="AO153:AO154"/>
    <mergeCell ref="B154:F154"/>
    <mergeCell ref="B155:F155"/>
    <mergeCell ref="G155:G156"/>
    <mergeCell ref="H155:H156"/>
    <mergeCell ref="I155:I156"/>
    <mergeCell ref="J155:J156"/>
    <mergeCell ref="K155:K156"/>
    <mergeCell ref="L155:L156"/>
    <mergeCell ref="M155:M156"/>
    <mergeCell ref="N155:N156"/>
    <mergeCell ref="O155:O156"/>
    <mergeCell ref="P155:P156"/>
    <mergeCell ref="Q155:Q156"/>
    <mergeCell ref="R155:R156"/>
    <mergeCell ref="S155:S156"/>
    <mergeCell ref="T155:T156"/>
    <mergeCell ref="U155:U156"/>
    <mergeCell ref="V155:V156"/>
    <mergeCell ref="W155:W156"/>
    <mergeCell ref="X155:X156"/>
    <mergeCell ref="Y155:Y156"/>
    <mergeCell ref="Z155:Z156"/>
    <mergeCell ref="AA155:AA156"/>
    <mergeCell ref="AB155:AB156"/>
    <mergeCell ref="AC155:AC156"/>
    <mergeCell ref="AD155:AD156"/>
    <mergeCell ref="AF155:AF156"/>
    <mergeCell ref="AG155:AG156"/>
    <mergeCell ref="AH155:AL156"/>
    <mergeCell ref="AM155:AM156"/>
    <mergeCell ref="AN155:AN156"/>
    <mergeCell ref="AO151:AO152"/>
    <mergeCell ref="B152:F152"/>
    <mergeCell ref="B153:F153"/>
    <mergeCell ref="G153:G154"/>
    <mergeCell ref="H153:H154"/>
    <mergeCell ref="I153:I154"/>
    <mergeCell ref="J153:J154"/>
    <mergeCell ref="K153:K154"/>
    <mergeCell ref="L153:L154"/>
    <mergeCell ref="M153:M154"/>
    <mergeCell ref="N153:N154"/>
    <mergeCell ref="O153:O154"/>
    <mergeCell ref="P153:P154"/>
    <mergeCell ref="Q153:Q154"/>
    <mergeCell ref="R153:R154"/>
    <mergeCell ref="S153:S154"/>
    <mergeCell ref="T153:T154"/>
    <mergeCell ref="U153:U154"/>
    <mergeCell ref="V153:V154"/>
    <mergeCell ref="W153:W154"/>
    <mergeCell ref="X153:X154"/>
    <mergeCell ref="Y153:Y154"/>
    <mergeCell ref="Z153:Z154"/>
    <mergeCell ref="AA153:AA154"/>
    <mergeCell ref="AB153:AB154"/>
    <mergeCell ref="AC153:AC154"/>
    <mergeCell ref="AD153:AD154"/>
    <mergeCell ref="AF153:AF154"/>
    <mergeCell ref="AG153:AG154"/>
    <mergeCell ref="AH153:AL154"/>
    <mergeCell ref="AM153:AM154"/>
    <mergeCell ref="AN153:AN154"/>
    <mergeCell ref="AO149:AO150"/>
    <mergeCell ref="B150:F150"/>
    <mergeCell ref="B151:F151"/>
    <mergeCell ref="G151:G152"/>
    <mergeCell ref="H151:H152"/>
    <mergeCell ref="I151:I152"/>
    <mergeCell ref="J151:J152"/>
    <mergeCell ref="K151:K152"/>
    <mergeCell ref="L151:L152"/>
    <mergeCell ref="M151:M152"/>
    <mergeCell ref="N151:N152"/>
    <mergeCell ref="O151:O152"/>
    <mergeCell ref="P151:P152"/>
    <mergeCell ref="Q151:Q152"/>
    <mergeCell ref="R151:R152"/>
    <mergeCell ref="S151:S152"/>
    <mergeCell ref="T151:T152"/>
    <mergeCell ref="U151:U152"/>
    <mergeCell ref="V151:V152"/>
    <mergeCell ref="W151:W152"/>
    <mergeCell ref="X151:X152"/>
    <mergeCell ref="Y151:Y152"/>
    <mergeCell ref="Z151:Z152"/>
    <mergeCell ref="AA151:AA152"/>
    <mergeCell ref="AB151:AB152"/>
    <mergeCell ref="AC151:AC152"/>
    <mergeCell ref="AD151:AD152"/>
    <mergeCell ref="AF151:AF152"/>
    <mergeCell ref="AG151:AG152"/>
    <mergeCell ref="AH151:AL152"/>
    <mergeCell ref="AM151:AM152"/>
    <mergeCell ref="AN151:AN152"/>
    <mergeCell ref="AO147:AO148"/>
    <mergeCell ref="B148:F148"/>
    <mergeCell ref="B149:F149"/>
    <mergeCell ref="G149:G150"/>
    <mergeCell ref="H149:H150"/>
    <mergeCell ref="I149:I150"/>
    <mergeCell ref="J149:J150"/>
    <mergeCell ref="K149:K150"/>
    <mergeCell ref="L149:L150"/>
    <mergeCell ref="M149:M150"/>
    <mergeCell ref="N149:N150"/>
    <mergeCell ref="O149:O150"/>
    <mergeCell ref="P149:P150"/>
    <mergeCell ref="Q149:Q150"/>
    <mergeCell ref="R149:R150"/>
    <mergeCell ref="S149:S150"/>
    <mergeCell ref="T149:T150"/>
    <mergeCell ref="U149:U150"/>
    <mergeCell ref="V149:V150"/>
    <mergeCell ref="W149:W150"/>
    <mergeCell ref="X149:X150"/>
    <mergeCell ref="Y149:Y150"/>
    <mergeCell ref="Z149:Z150"/>
    <mergeCell ref="AA149:AA150"/>
    <mergeCell ref="AB149:AB150"/>
    <mergeCell ref="AC149:AC150"/>
    <mergeCell ref="AD149:AD150"/>
    <mergeCell ref="AF149:AF150"/>
    <mergeCell ref="AG149:AG150"/>
    <mergeCell ref="AH149:AL150"/>
    <mergeCell ref="AM149:AM150"/>
    <mergeCell ref="AN149:AN150"/>
    <mergeCell ref="B147:F147"/>
    <mergeCell ref="G147:G148"/>
    <mergeCell ref="H147:H148"/>
    <mergeCell ref="I147:I148"/>
    <mergeCell ref="J147:J148"/>
    <mergeCell ref="K147:K148"/>
    <mergeCell ref="L147:L148"/>
    <mergeCell ref="M147:M148"/>
    <mergeCell ref="N147:N148"/>
    <mergeCell ref="O147:O148"/>
    <mergeCell ref="P147:P148"/>
    <mergeCell ref="Q147:Q148"/>
    <mergeCell ref="R147:R148"/>
    <mergeCell ref="S147:S148"/>
    <mergeCell ref="T147:T148"/>
    <mergeCell ref="U147:U148"/>
    <mergeCell ref="V147:V148"/>
    <mergeCell ref="W147:W148"/>
    <mergeCell ref="X147:X148"/>
    <mergeCell ref="Y147:Y148"/>
    <mergeCell ref="Z147:Z148"/>
    <mergeCell ref="AA147:AA148"/>
    <mergeCell ref="AB147:AB148"/>
    <mergeCell ref="AC147:AC148"/>
    <mergeCell ref="AD147:AD148"/>
    <mergeCell ref="U137:U138"/>
    <mergeCell ref="V137:V138"/>
    <mergeCell ref="W137:W138"/>
    <mergeCell ref="X137:X138"/>
    <mergeCell ref="Y137:Y138"/>
    <mergeCell ref="Z137:Z138"/>
    <mergeCell ref="AA137:AA138"/>
    <mergeCell ref="AB137:AB138"/>
    <mergeCell ref="AC137:AC138"/>
    <mergeCell ref="AD137:AD138"/>
    <mergeCell ref="AF137:AF138"/>
    <mergeCell ref="AG137:AG138"/>
    <mergeCell ref="AH137:AL138"/>
    <mergeCell ref="AM137:AM138"/>
    <mergeCell ref="AN137:AN138"/>
    <mergeCell ref="AO137:AO138"/>
    <mergeCell ref="B138:F138"/>
    <mergeCell ref="V135:V136"/>
    <mergeCell ref="W135:W136"/>
    <mergeCell ref="X135:X136"/>
    <mergeCell ref="Y135:Y136"/>
    <mergeCell ref="Z135:Z136"/>
    <mergeCell ref="AA135:AA136"/>
    <mergeCell ref="AB135:AB136"/>
    <mergeCell ref="AC135:AC136"/>
    <mergeCell ref="AD135:AD136"/>
    <mergeCell ref="AF135:AF136"/>
    <mergeCell ref="AG135:AG136"/>
    <mergeCell ref="AH135:AL136"/>
    <mergeCell ref="AM135:AM136"/>
    <mergeCell ref="AN135:AN136"/>
    <mergeCell ref="AO135:AO136"/>
    <mergeCell ref="B136:F136"/>
    <mergeCell ref="A137:A138"/>
    <mergeCell ref="B137:F137"/>
    <mergeCell ref="G137:G138"/>
    <mergeCell ref="H137:H138"/>
    <mergeCell ref="I137:I138"/>
    <mergeCell ref="J137:J138"/>
    <mergeCell ref="K137:K138"/>
    <mergeCell ref="L137:L138"/>
    <mergeCell ref="M137:M138"/>
    <mergeCell ref="N137:N138"/>
    <mergeCell ref="O137:O138"/>
    <mergeCell ref="P137:P138"/>
    <mergeCell ref="Q137:Q138"/>
    <mergeCell ref="R137:R138"/>
    <mergeCell ref="S137:S138"/>
    <mergeCell ref="T137:T138"/>
    <mergeCell ref="A135:A136"/>
    <mergeCell ref="B135:F135"/>
    <mergeCell ref="G135:G136"/>
    <mergeCell ref="H135:H136"/>
    <mergeCell ref="I135:I136"/>
    <mergeCell ref="J135:J136"/>
    <mergeCell ref="K135:K136"/>
    <mergeCell ref="L135:L136"/>
    <mergeCell ref="M135:M136"/>
    <mergeCell ref="N135:N136"/>
    <mergeCell ref="O135:O136"/>
    <mergeCell ref="P135:P136"/>
    <mergeCell ref="Q135:Q136"/>
    <mergeCell ref="R135:R136"/>
    <mergeCell ref="S135:S136"/>
    <mergeCell ref="T135:T136"/>
    <mergeCell ref="U135:U136"/>
    <mergeCell ref="U133:U134"/>
    <mergeCell ref="V133:V134"/>
    <mergeCell ref="W133:W134"/>
    <mergeCell ref="X133:X134"/>
    <mergeCell ref="Y133:Y134"/>
    <mergeCell ref="Z133:Z134"/>
    <mergeCell ref="AA133:AA134"/>
    <mergeCell ref="AB133:AB134"/>
    <mergeCell ref="AC133:AC134"/>
    <mergeCell ref="AD133:AD134"/>
    <mergeCell ref="AF133:AF134"/>
    <mergeCell ref="AG133:AG134"/>
    <mergeCell ref="AH133:AL134"/>
    <mergeCell ref="AM133:AM134"/>
    <mergeCell ref="AN133:AN134"/>
    <mergeCell ref="AO133:AO134"/>
    <mergeCell ref="B134:F134"/>
    <mergeCell ref="V131:V132"/>
    <mergeCell ref="W131:W132"/>
    <mergeCell ref="X131:X132"/>
    <mergeCell ref="Y131:Y132"/>
    <mergeCell ref="Z131:Z132"/>
    <mergeCell ref="AA131:AA132"/>
    <mergeCell ref="AB131:AB132"/>
    <mergeCell ref="AC131:AC132"/>
    <mergeCell ref="AD131:AD132"/>
    <mergeCell ref="AF131:AF132"/>
    <mergeCell ref="AG131:AG132"/>
    <mergeCell ref="AH131:AL132"/>
    <mergeCell ref="AM131:AM132"/>
    <mergeCell ref="AN131:AN132"/>
    <mergeCell ref="AO131:AO132"/>
    <mergeCell ref="B132:F132"/>
    <mergeCell ref="A133:A134"/>
    <mergeCell ref="B133:F133"/>
    <mergeCell ref="G133:G134"/>
    <mergeCell ref="H133:H134"/>
    <mergeCell ref="I133:I134"/>
    <mergeCell ref="J133:J134"/>
    <mergeCell ref="K133:K134"/>
    <mergeCell ref="L133:L134"/>
    <mergeCell ref="M133:M134"/>
    <mergeCell ref="N133:N134"/>
    <mergeCell ref="O133:O134"/>
    <mergeCell ref="P133:P134"/>
    <mergeCell ref="Q133:Q134"/>
    <mergeCell ref="R133:R134"/>
    <mergeCell ref="S133:S134"/>
    <mergeCell ref="T133:T134"/>
    <mergeCell ref="A131:A132"/>
    <mergeCell ref="B131:F131"/>
    <mergeCell ref="G131:G132"/>
    <mergeCell ref="H131:H132"/>
    <mergeCell ref="I131:I132"/>
    <mergeCell ref="J131:J132"/>
    <mergeCell ref="K131:K132"/>
    <mergeCell ref="L131:L132"/>
    <mergeCell ref="M131:M132"/>
    <mergeCell ref="N131:N132"/>
    <mergeCell ref="O131:O132"/>
    <mergeCell ref="P131:P132"/>
    <mergeCell ref="Q131:Q132"/>
    <mergeCell ref="R131:R132"/>
    <mergeCell ref="S131:S132"/>
    <mergeCell ref="T131:T132"/>
    <mergeCell ref="U131:U132"/>
    <mergeCell ref="U129:U130"/>
    <mergeCell ref="V129:V130"/>
    <mergeCell ref="W129:W130"/>
    <mergeCell ref="X129:X130"/>
    <mergeCell ref="Y129:Y130"/>
    <mergeCell ref="Z129:Z130"/>
    <mergeCell ref="AA129:AA130"/>
    <mergeCell ref="AB129:AB130"/>
    <mergeCell ref="AC129:AC130"/>
    <mergeCell ref="AD129:AD130"/>
    <mergeCell ref="AF129:AF130"/>
    <mergeCell ref="AG129:AG130"/>
    <mergeCell ref="AH129:AL130"/>
    <mergeCell ref="AM129:AM130"/>
    <mergeCell ref="AN129:AN130"/>
    <mergeCell ref="AO129:AO130"/>
    <mergeCell ref="B130:F130"/>
    <mergeCell ref="V127:V128"/>
    <mergeCell ref="W127:W128"/>
    <mergeCell ref="X127:X128"/>
    <mergeCell ref="Y127:Y128"/>
    <mergeCell ref="Z127:Z128"/>
    <mergeCell ref="AA127:AA128"/>
    <mergeCell ref="AB127:AB128"/>
    <mergeCell ref="AC127:AC128"/>
    <mergeCell ref="AD127:AD128"/>
    <mergeCell ref="AF127:AF128"/>
    <mergeCell ref="AG127:AG128"/>
    <mergeCell ref="AH127:AL128"/>
    <mergeCell ref="AM127:AM128"/>
    <mergeCell ref="AN127:AN128"/>
    <mergeCell ref="AO127:AO128"/>
    <mergeCell ref="B128:F128"/>
    <mergeCell ref="A129:A130"/>
    <mergeCell ref="B129:F129"/>
    <mergeCell ref="G129:G130"/>
    <mergeCell ref="H129:H130"/>
    <mergeCell ref="I129:I130"/>
    <mergeCell ref="J129:J130"/>
    <mergeCell ref="K129:K130"/>
    <mergeCell ref="L129:L130"/>
    <mergeCell ref="M129:M130"/>
    <mergeCell ref="N129:N130"/>
    <mergeCell ref="O129:O130"/>
    <mergeCell ref="P129:P130"/>
    <mergeCell ref="Q129:Q130"/>
    <mergeCell ref="R129:R130"/>
    <mergeCell ref="S129:S130"/>
    <mergeCell ref="T129:T130"/>
    <mergeCell ref="A127:A128"/>
    <mergeCell ref="B127:F127"/>
    <mergeCell ref="G127:G128"/>
    <mergeCell ref="H127:H128"/>
    <mergeCell ref="I127:I128"/>
    <mergeCell ref="J127:J128"/>
    <mergeCell ref="K127:K128"/>
    <mergeCell ref="L127:L128"/>
    <mergeCell ref="M127:M128"/>
    <mergeCell ref="N127:N128"/>
    <mergeCell ref="O127:O128"/>
    <mergeCell ref="P127:P128"/>
    <mergeCell ref="Q127:Q128"/>
    <mergeCell ref="R127:R128"/>
    <mergeCell ref="S127:S128"/>
    <mergeCell ref="T127:T128"/>
    <mergeCell ref="U127:U128"/>
    <mergeCell ref="U125:U126"/>
    <mergeCell ref="V125:V126"/>
    <mergeCell ref="W125:W126"/>
    <mergeCell ref="X125:X126"/>
    <mergeCell ref="Y125:Y126"/>
    <mergeCell ref="Z125:Z126"/>
    <mergeCell ref="AA125:AA126"/>
    <mergeCell ref="AB125:AB126"/>
    <mergeCell ref="AC125:AC126"/>
    <mergeCell ref="AD125:AD126"/>
    <mergeCell ref="AF125:AF126"/>
    <mergeCell ref="AG125:AG126"/>
    <mergeCell ref="AH125:AL126"/>
    <mergeCell ref="AM125:AM126"/>
    <mergeCell ref="AN125:AN126"/>
    <mergeCell ref="AO125:AO126"/>
    <mergeCell ref="B126:F126"/>
    <mergeCell ref="V123:V124"/>
    <mergeCell ref="W123:W124"/>
    <mergeCell ref="X123:X124"/>
    <mergeCell ref="Y123:Y124"/>
    <mergeCell ref="Z123:Z124"/>
    <mergeCell ref="AA123:AA124"/>
    <mergeCell ref="AB123:AB124"/>
    <mergeCell ref="AC123:AC124"/>
    <mergeCell ref="AD123:AD124"/>
    <mergeCell ref="AF123:AF124"/>
    <mergeCell ref="AG123:AG124"/>
    <mergeCell ref="AH123:AL124"/>
    <mergeCell ref="AM123:AM124"/>
    <mergeCell ref="AN123:AN124"/>
    <mergeCell ref="AO123:AO124"/>
    <mergeCell ref="B124:F124"/>
    <mergeCell ref="A125:A126"/>
    <mergeCell ref="B125:F125"/>
    <mergeCell ref="G125:G126"/>
    <mergeCell ref="H125:H126"/>
    <mergeCell ref="I125:I126"/>
    <mergeCell ref="J125:J126"/>
    <mergeCell ref="K125:K126"/>
    <mergeCell ref="L125:L126"/>
    <mergeCell ref="M125:M126"/>
    <mergeCell ref="N125:N126"/>
    <mergeCell ref="O125:O126"/>
    <mergeCell ref="P125:P126"/>
    <mergeCell ref="Q125:Q126"/>
    <mergeCell ref="R125:R126"/>
    <mergeCell ref="S125:S126"/>
    <mergeCell ref="T125:T126"/>
    <mergeCell ref="A123:A124"/>
    <mergeCell ref="B123:F123"/>
    <mergeCell ref="G123:G124"/>
    <mergeCell ref="H123:H124"/>
    <mergeCell ref="I123:I124"/>
    <mergeCell ref="J123:J124"/>
    <mergeCell ref="K123:K124"/>
    <mergeCell ref="L123:L124"/>
    <mergeCell ref="M123:M124"/>
    <mergeCell ref="N123:N124"/>
    <mergeCell ref="O123:O124"/>
    <mergeCell ref="P123:P124"/>
    <mergeCell ref="Q123:Q124"/>
    <mergeCell ref="R123:R124"/>
    <mergeCell ref="S123:S124"/>
    <mergeCell ref="T123:T124"/>
    <mergeCell ref="U123:U124"/>
    <mergeCell ref="AQ191:AQ192"/>
    <mergeCell ref="B42:F42"/>
    <mergeCell ref="V195:X195"/>
    <mergeCell ref="Q10:R10"/>
    <mergeCell ref="Q11:R12"/>
    <mergeCell ref="Q13:R15"/>
    <mergeCell ref="J194:K194"/>
    <mergeCell ref="M194:N194"/>
    <mergeCell ref="O194:P194"/>
    <mergeCell ref="S194:U194"/>
    <mergeCell ref="V194:X194"/>
    <mergeCell ref="A195:I195"/>
    <mergeCell ref="J195:K195"/>
    <mergeCell ref="M195:N195"/>
    <mergeCell ref="O195:P195"/>
    <mergeCell ref="S195:U195"/>
    <mergeCell ref="AA35:AA36"/>
    <mergeCell ref="AH37:AL38"/>
    <mergeCell ref="AC35:AC36"/>
    <mergeCell ref="AO31:AO32"/>
    <mergeCell ref="AO29:AO30"/>
    <mergeCell ref="AM29:AM30"/>
    <mergeCell ref="A179:A180"/>
    <mergeCell ref="A145:A146"/>
    <mergeCell ref="J103:J104"/>
    <mergeCell ref="B114:F114"/>
    <mergeCell ref="J119:J120"/>
    <mergeCell ref="B80:F80"/>
    <mergeCell ref="B79:F79"/>
    <mergeCell ref="V87:V88"/>
    <mergeCell ref="W87:W88"/>
    <mergeCell ref="K81:K82"/>
    <mergeCell ref="A77:A78"/>
    <mergeCell ref="G77:G78"/>
    <mergeCell ref="A79:A80"/>
    <mergeCell ref="H77:H78"/>
    <mergeCell ref="I77:I78"/>
    <mergeCell ref="J77:J78"/>
    <mergeCell ref="A109:A110"/>
    <mergeCell ref="B109:F109"/>
    <mergeCell ref="G109:G110"/>
    <mergeCell ref="H109:H110"/>
    <mergeCell ref="I109:I110"/>
    <mergeCell ref="J109:J110"/>
    <mergeCell ref="N145:N146"/>
    <mergeCell ref="O145:O146"/>
    <mergeCell ref="P145:P146"/>
    <mergeCell ref="AA39:AA40"/>
    <mergeCell ref="K47:K48"/>
    <mergeCell ref="L47:L48"/>
    <mergeCell ref="M47:M48"/>
    <mergeCell ref="O51:O52"/>
    <mergeCell ref="P51:P52"/>
    <mergeCell ref="Q51:Q52"/>
    <mergeCell ref="S49:S50"/>
    <mergeCell ref="T49:T50"/>
    <mergeCell ref="N55:N56"/>
    <mergeCell ref="O55:O56"/>
    <mergeCell ref="W47:W48"/>
    <mergeCell ref="X47:X48"/>
    <mergeCell ref="A81:A82"/>
    <mergeCell ref="B83:F83"/>
    <mergeCell ref="S77:S78"/>
    <mergeCell ref="R79:R80"/>
    <mergeCell ref="L185:L186"/>
    <mergeCell ref="T145:T146"/>
    <mergeCell ref="U39:U40"/>
    <mergeCell ref="B192:F192"/>
    <mergeCell ref="M191:M192"/>
    <mergeCell ref="G191:G192"/>
    <mergeCell ref="H191:H192"/>
    <mergeCell ref="I141:I142"/>
    <mergeCell ref="M179:M180"/>
    <mergeCell ref="N179:N180"/>
    <mergeCell ref="O179:O180"/>
    <mergeCell ref="P179:P180"/>
    <mergeCell ref="X87:X88"/>
    <mergeCell ref="G81:G82"/>
    <mergeCell ref="V39:V40"/>
    <mergeCell ref="Z145:Z146"/>
    <mergeCell ref="AA145:AA146"/>
    <mergeCell ref="H179:H180"/>
    <mergeCell ref="I179:I180"/>
    <mergeCell ref="X191:X192"/>
    <mergeCell ref="T185:T186"/>
    <mergeCell ref="M185:M186"/>
    <mergeCell ref="N185:N186"/>
    <mergeCell ref="K191:K192"/>
    <mergeCell ref="K185:K186"/>
    <mergeCell ref="P185:P186"/>
    <mergeCell ref="AA185:AA186"/>
    <mergeCell ref="U179:U180"/>
    <mergeCell ref="K145:K146"/>
    <mergeCell ref="L145:L146"/>
    <mergeCell ref="B85:F85"/>
    <mergeCell ref="B84:F84"/>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AH25:AL26"/>
    <mergeCell ref="AG25:AG26"/>
    <mergeCell ref="AF39:AF40"/>
    <mergeCell ref="AO27:AO28"/>
    <mergeCell ref="AM39:AM40"/>
    <mergeCell ref="AN41:AN42"/>
    <mergeCell ref="AO41:AO42"/>
    <mergeCell ref="AH27:AL28"/>
    <mergeCell ref="AM23:AM24"/>
    <mergeCell ref="AM25:AM26"/>
    <mergeCell ref="AO47:AO48"/>
    <mergeCell ref="B48:F48"/>
    <mergeCell ref="N49:N50"/>
    <mergeCell ref="O49:O50"/>
    <mergeCell ref="G83:G84"/>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C33:AC34"/>
    <mergeCell ref="AD33:AD34"/>
    <mergeCell ref="AH33:AL34"/>
    <mergeCell ref="AO57:AO58"/>
    <mergeCell ref="AF35:AF36"/>
    <mergeCell ref="AG35:AG36"/>
    <mergeCell ref="Y185:Y186"/>
    <mergeCell ref="Z185:Z186"/>
    <mergeCell ref="AM35:AM36"/>
    <mergeCell ref="AQ45:AQ46"/>
    <mergeCell ref="B93:F93"/>
    <mergeCell ref="B92:F92"/>
    <mergeCell ref="K109:K110"/>
    <mergeCell ref="L109:L110"/>
    <mergeCell ref="B141:F141"/>
    <mergeCell ref="G141:G142"/>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AR23:AR24"/>
    <mergeCell ref="AR25:AR26"/>
    <mergeCell ref="AR27:AR28"/>
    <mergeCell ref="AR29:AR30"/>
    <mergeCell ref="AR31:AR32"/>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Q39:AQ40"/>
    <mergeCell ref="AM31:AM32"/>
    <mergeCell ref="AO39:AO40"/>
    <mergeCell ref="AM43:AM44"/>
    <mergeCell ref="AN43:AN44"/>
    <mergeCell ref="AO35:AO36"/>
    <mergeCell ref="AN35:AN36"/>
    <mergeCell ref="AF23:AF24"/>
    <mergeCell ref="AG23:AG24"/>
    <mergeCell ref="AF25:AF26"/>
    <mergeCell ref="AH31:AL32"/>
    <mergeCell ref="AC37:AC38"/>
    <mergeCell ref="AD37:AD38"/>
    <mergeCell ref="AN37:AN38"/>
    <mergeCell ref="AQ23:AQ24"/>
    <mergeCell ref="AQ25:AQ26"/>
    <mergeCell ref="AQ27:AQ28"/>
    <mergeCell ref="AQ29:AQ30"/>
    <mergeCell ref="AQ31:AQ32"/>
    <mergeCell ref="AQ33:AQ34"/>
    <mergeCell ref="AQ35:AQ36"/>
    <mergeCell ref="AQ37:AQ38"/>
    <mergeCell ref="AO185:AO186"/>
    <mergeCell ref="X185:X186"/>
    <mergeCell ref="AD185:AD186"/>
    <mergeCell ref="N191:N192"/>
    <mergeCell ref="V77:V78"/>
    <mergeCell ref="W77:W78"/>
    <mergeCell ref="X77:X78"/>
    <mergeCell ref="Z183:Z184"/>
    <mergeCell ref="AG185:AG186"/>
    <mergeCell ref="V183:V184"/>
    <mergeCell ref="AB185:AB186"/>
    <mergeCell ref="AC185:AC186"/>
    <mergeCell ref="W185:W186"/>
    <mergeCell ref="AF141:AF142"/>
    <mergeCell ref="R183:R184"/>
    <mergeCell ref="Q185:Q186"/>
    <mergeCell ref="AD77:AD78"/>
    <mergeCell ref="AN179:AN180"/>
    <mergeCell ref="Y145:Y146"/>
    <mergeCell ref="AN181:AN182"/>
    <mergeCell ref="AG191:AG192"/>
    <mergeCell ref="AH191:AL192"/>
    <mergeCell ref="X145:X146"/>
    <mergeCell ref="S145:S146"/>
    <mergeCell ref="AN145:AN146"/>
    <mergeCell ref="AG179:AG180"/>
    <mergeCell ref="AM181:AM182"/>
    <mergeCell ref="AN185:AN186"/>
    <mergeCell ref="AM185:AM186"/>
    <mergeCell ref="AB183:AB184"/>
    <mergeCell ref="AF185:AF186"/>
    <mergeCell ref="AH185:AL186"/>
    <mergeCell ref="AF181:AF182"/>
    <mergeCell ref="AG181:AG182"/>
    <mergeCell ref="AH181:AL182"/>
    <mergeCell ref="AF191:AF192"/>
    <mergeCell ref="AG183:AG184"/>
    <mergeCell ref="AH183:AL184"/>
    <mergeCell ref="AM183:AM184"/>
    <mergeCell ref="AF179:AF180"/>
    <mergeCell ref="AF183:AF184"/>
    <mergeCell ref="AM191:AM192"/>
    <mergeCell ref="AH179:AL180"/>
    <mergeCell ref="AM179:AM180"/>
    <mergeCell ref="AB145:AB146"/>
    <mergeCell ref="AD181:AD182"/>
    <mergeCell ref="AD179:AD180"/>
    <mergeCell ref="AF147:AF148"/>
    <mergeCell ref="AG147:AG148"/>
    <mergeCell ref="AH147:AL148"/>
    <mergeCell ref="AM147:AM148"/>
    <mergeCell ref="AN147:AN148"/>
    <mergeCell ref="AO191:AO192"/>
    <mergeCell ref="AD191:AD192"/>
    <mergeCell ref="O191:O192"/>
    <mergeCell ref="P191:P192"/>
    <mergeCell ref="L191:L192"/>
    <mergeCell ref="O183:O184"/>
    <mergeCell ref="P183:P184"/>
    <mergeCell ref="O185:O186"/>
    <mergeCell ref="AD183:AD184"/>
    <mergeCell ref="S183:S184"/>
    <mergeCell ref="AC191:AC192"/>
    <mergeCell ref="S191:S192"/>
    <mergeCell ref="T191:T192"/>
    <mergeCell ref="R191:R192"/>
    <mergeCell ref="U191:U192"/>
    <mergeCell ref="AO183:AO184"/>
    <mergeCell ref="AC183:AC184"/>
    <mergeCell ref="Q191:Q192"/>
    <mergeCell ref="AN191:AN192"/>
    <mergeCell ref="V191:V192"/>
    <mergeCell ref="W191:W192"/>
    <mergeCell ref="Y191:Y192"/>
    <mergeCell ref="Z191:Z192"/>
    <mergeCell ref="AA191:AA192"/>
    <mergeCell ref="AB191:AB192"/>
    <mergeCell ref="AA183:AA184"/>
    <mergeCell ref="X183:X184"/>
    <mergeCell ref="S185:S186"/>
    <mergeCell ref="W183:W184"/>
    <mergeCell ref="L183:L184"/>
    <mergeCell ref="N183:N184"/>
    <mergeCell ref="T183:T184"/>
    <mergeCell ref="A191:A192"/>
    <mergeCell ref="I143:I144"/>
    <mergeCell ref="J143:J144"/>
    <mergeCell ref="A143:A144"/>
    <mergeCell ref="A141:A142"/>
    <mergeCell ref="J141:J142"/>
    <mergeCell ref="B185:F185"/>
    <mergeCell ref="G185:G186"/>
    <mergeCell ref="H185:H186"/>
    <mergeCell ref="I185:I186"/>
    <mergeCell ref="J185:J186"/>
    <mergeCell ref="A185:A186"/>
    <mergeCell ref="J181:J182"/>
    <mergeCell ref="I191:I192"/>
    <mergeCell ref="J191:J192"/>
    <mergeCell ref="J183:J184"/>
    <mergeCell ref="A183:A184"/>
    <mergeCell ref="A181:A182"/>
    <mergeCell ref="B191:F191"/>
    <mergeCell ref="B186:F186"/>
    <mergeCell ref="J179:J180"/>
    <mergeCell ref="B145:F145"/>
    <mergeCell ref="G145:G146"/>
    <mergeCell ref="H145:H146"/>
    <mergeCell ref="I145:I146"/>
    <mergeCell ref="B181:F181"/>
    <mergeCell ref="G181:G182"/>
    <mergeCell ref="B142:F142"/>
    <mergeCell ref="B187:F187"/>
    <mergeCell ref="G187:G188"/>
    <mergeCell ref="H187:H188"/>
    <mergeCell ref="I187:I188"/>
    <mergeCell ref="B146:F146"/>
    <mergeCell ref="G143:G144"/>
    <mergeCell ref="H143:H144"/>
    <mergeCell ref="K179:K180"/>
    <mergeCell ref="L179:L180"/>
    <mergeCell ref="L81:L82"/>
    <mergeCell ref="J81:J82"/>
    <mergeCell ref="M145:M146"/>
    <mergeCell ref="I83:I84"/>
    <mergeCell ref="B96:F96"/>
    <mergeCell ref="B179:F179"/>
    <mergeCell ref="G179:G180"/>
    <mergeCell ref="S181:S182"/>
    <mergeCell ref="B182:F182"/>
    <mergeCell ref="K143:K144"/>
    <mergeCell ref="B144:F144"/>
    <mergeCell ref="B143:F143"/>
    <mergeCell ref="B95:F95"/>
    <mergeCell ref="B180:F180"/>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71:G72"/>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W57:W58"/>
    <mergeCell ref="A57:A58"/>
    <mergeCell ref="L45:L46"/>
    <mergeCell ref="X57:X58"/>
    <mergeCell ref="Y51:Y52"/>
    <mergeCell ref="O43:O44"/>
    <mergeCell ref="T43:T44"/>
    <mergeCell ref="AC49:AC50"/>
    <mergeCell ref="B44:F44"/>
    <mergeCell ref="K45:K46"/>
    <mergeCell ref="V45:V46"/>
    <mergeCell ref="M183:M184"/>
    <mergeCell ref="I183:I184"/>
    <mergeCell ref="H181:H182"/>
    <mergeCell ref="I181:I182"/>
    <mergeCell ref="K183:K184"/>
    <mergeCell ref="U183:U184"/>
    <mergeCell ref="K181:K182"/>
    <mergeCell ref="B183:F183"/>
    <mergeCell ref="G183:G184"/>
    <mergeCell ref="H183:H184"/>
    <mergeCell ref="B184:F184"/>
    <mergeCell ref="N181:N182"/>
    <mergeCell ref="O181:O182"/>
    <mergeCell ref="Q183:Q184"/>
    <mergeCell ref="A59:A60"/>
    <mergeCell ref="B59:F59"/>
    <mergeCell ref="AH57:AL58"/>
    <mergeCell ref="A111:A112"/>
    <mergeCell ref="B111:F111"/>
    <mergeCell ref="G111:G112"/>
    <mergeCell ref="S79:S80"/>
    <mergeCell ref="T79:T80"/>
    <mergeCell ref="U79:U80"/>
    <mergeCell ref="T81:T82"/>
    <mergeCell ref="U81:U82"/>
    <mergeCell ref="K77:K78"/>
    <mergeCell ref="L77:L78"/>
    <mergeCell ref="M77:M78"/>
    <mergeCell ref="N77:N78"/>
    <mergeCell ref="L181:L182"/>
    <mergeCell ref="M181:M182"/>
    <mergeCell ref="T179:T180"/>
    <mergeCell ref="S179:S180"/>
    <mergeCell ref="V179:V180"/>
    <mergeCell ref="U145:U146"/>
    <mergeCell ref="V145:V146"/>
    <mergeCell ref="W145:W146"/>
    <mergeCell ref="U185:U186"/>
    <mergeCell ref="Y183:Y184"/>
    <mergeCell ref="V185:V186"/>
    <mergeCell ref="Q181:Q182"/>
    <mergeCell ref="P181:P182"/>
    <mergeCell ref="AH145:AL146"/>
    <mergeCell ref="AM145:AM146"/>
    <mergeCell ref="AC145:AC146"/>
    <mergeCell ref="AD145:AD146"/>
    <mergeCell ref="Z181:Z182"/>
    <mergeCell ref="AA181:AA182"/>
    <mergeCell ref="AB181:AB182"/>
    <mergeCell ref="AC181:AC182"/>
    <mergeCell ref="U181:U182"/>
    <mergeCell ref="V181:V182"/>
    <mergeCell ref="W181:W182"/>
    <mergeCell ref="X181:X182"/>
    <mergeCell ref="T181:T182"/>
    <mergeCell ref="AH141:AL142"/>
    <mergeCell ref="AG143:AG144"/>
    <mergeCell ref="AH143:AL144"/>
    <mergeCell ref="AN141:AN142"/>
    <mergeCell ref="AO141:AO142"/>
    <mergeCell ref="W179:W180"/>
    <mergeCell ref="X179:X180"/>
    <mergeCell ref="AN183:AN184"/>
    <mergeCell ref="AO181:AO182"/>
    <mergeCell ref="Y181:Y182"/>
    <mergeCell ref="Q145:Q146"/>
    <mergeCell ref="R145:R146"/>
    <mergeCell ref="Q179:Q180"/>
    <mergeCell ref="R179:R180"/>
    <mergeCell ref="AM141:AM142"/>
    <mergeCell ref="AM143:AM144"/>
    <mergeCell ref="AB141:AB142"/>
    <mergeCell ref="AN143:AN144"/>
    <mergeCell ref="AO143:AO144"/>
    <mergeCell ref="Y143:Y144"/>
    <mergeCell ref="Z143:Z144"/>
    <mergeCell ref="AA143:AA144"/>
    <mergeCell ref="AB143:AB144"/>
    <mergeCell ref="AC143:AC144"/>
    <mergeCell ref="AD143:AD144"/>
    <mergeCell ref="S143:S144"/>
    <mergeCell ref="AO179:AO180"/>
    <mergeCell ref="Y179:Y180"/>
    <mergeCell ref="Z179:Z180"/>
    <mergeCell ref="AA179:AA180"/>
    <mergeCell ref="AB179:AB180"/>
    <mergeCell ref="AC179:AC180"/>
    <mergeCell ref="R141:R142"/>
    <mergeCell ref="Q141:Q142"/>
    <mergeCell ref="AD141:AD142"/>
    <mergeCell ref="S141:S142"/>
    <mergeCell ref="T141:T142"/>
    <mergeCell ref="U141:U142"/>
    <mergeCell ref="V141:V142"/>
    <mergeCell ref="W141:W142"/>
    <mergeCell ref="X141:X142"/>
    <mergeCell ref="AF143:AF144"/>
    <mergeCell ref="G69:G70"/>
    <mergeCell ref="H69:H70"/>
    <mergeCell ref="I69:I70"/>
    <mergeCell ref="H71:H72"/>
    <mergeCell ref="AG67:AG68"/>
    <mergeCell ref="J69:J70"/>
    <mergeCell ref="K69:K70"/>
    <mergeCell ref="Y141:Y142"/>
    <mergeCell ref="Z141:Z142"/>
    <mergeCell ref="AA141:AA142"/>
    <mergeCell ref="Y77:Y78"/>
    <mergeCell ref="Z77:Z78"/>
    <mergeCell ref="AA77:AA78"/>
    <mergeCell ref="AF71:AF72"/>
    <mergeCell ref="AG75:AG76"/>
    <mergeCell ref="AC73:AC74"/>
    <mergeCell ref="AD73:AD74"/>
    <mergeCell ref="AF73:AF74"/>
    <mergeCell ref="AG73:AG74"/>
    <mergeCell ref="AF87:AF88"/>
    <mergeCell ref="T77:T78"/>
    <mergeCell ref="U77:U78"/>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L69:L70"/>
    <mergeCell ref="S61:S62"/>
    <mergeCell ref="V47:V48"/>
    <mergeCell ref="S75:S76"/>
    <mergeCell ref="B76:F76"/>
    <mergeCell ref="O73:O74"/>
    <mergeCell ref="I71:I72"/>
    <mergeCell ref="J71:J72"/>
    <mergeCell ref="S83:S84"/>
    <mergeCell ref="T83:T84"/>
    <mergeCell ref="U83:U84"/>
    <mergeCell ref="V83:V84"/>
    <mergeCell ref="M81:M82"/>
    <mergeCell ref="N81:N82"/>
    <mergeCell ref="O81:O82"/>
    <mergeCell ref="B41:F41"/>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L29:L30"/>
    <mergeCell ref="G35:G36"/>
    <mergeCell ref="H35:H36"/>
    <mergeCell ref="N29:N30"/>
    <mergeCell ref="R35:R36"/>
    <mergeCell ref="Z37:Z38"/>
    <mergeCell ref="Z33:Z34"/>
    <mergeCell ref="L33:L34"/>
    <mergeCell ref="T33:T34"/>
    <mergeCell ref="Z35:Z36"/>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A29:A30"/>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X37:X38"/>
    <mergeCell ref="Y33:Y34"/>
    <mergeCell ref="Y35:Y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T41:T42"/>
    <mergeCell ref="U41:U42"/>
    <mergeCell ref="P41:P42"/>
    <mergeCell ref="V41:V42"/>
    <mergeCell ref="W41:W42"/>
    <mergeCell ref="Z29:Z30"/>
    <mergeCell ref="S29:S30"/>
    <mergeCell ref="T29:T30"/>
    <mergeCell ref="V29:V30"/>
    <mergeCell ref="U29:U30"/>
    <mergeCell ref="W29:W30"/>
    <mergeCell ref="X29:X30"/>
    <mergeCell ref="Y29:Y30"/>
    <mergeCell ref="U37:U38"/>
    <mergeCell ref="O31:O32"/>
    <mergeCell ref="P31:P32"/>
    <mergeCell ref="L41:L42"/>
    <mergeCell ref="M41:M42"/>
    <mergeCell ref="N41:N42"/>
    <mergeCell ref="O41:O42"/>
    <mergeCell ref="S35:S36"/>
    <mergeCell ref="X41:X42"/>
    <mergeCell ref="Z41:Z42"/>
    <mergeCell ref="Y39:Y40"/>
    <mergeCell ref="Z39:Z40"/>
    <mergeCell ref="W31:W32"/>
    <mergeCell ref="M37:M38"/>
    <mergeCell ref="N37:N38"/>
    <mergeCell ref="O37:O38"/>
    <mergeCell ref="P37:P38"/>
    <mergeCell ref="S37:S38"/>
    <mergeCell ref="T37:T38"/>
    <mergeCell ref="Q37:Q38"/>
    <mergeCell ref="R37:R38"/>
    <mergeCell ref="S33:S34"/>
    <mergeCell ref="P35:P36"/>
    <mergeCell ref="Y37:Y38"/>
    <mergeCell ref="H27:H28"/>
    <mergeCell ref="L27:L28"/>
    <mergeCell ref="B28:F28"/>
    <mergeCell ref="I25:I26"/>
    <mergeCell ref="B24:F24"/>
    <mergeCell ref="O23:O24"/>
    <mergeCell ref="Y25:Y26"/>
    <mergeCell ref="B27:F27"/>
    <mergeCell ref="I27:I28"/>
    <mergeCell ref="H23:H24"/>
    <mergeCell ref="I23:I24"/>
    <mergeCell ref="H25:H26"/>
    <mergeCell ref="B26:F26"/>
    <mergeCell ref="M23:M24"/>
    <mergeCell ref="N23:N24"/>
    <mergeCell ref="U33:U34"/>
    <mergeCell ref="V33:V34"/>
    <mergeCell ref="W33:W34"/>
    <mergeCell ref="P33:P34"/>
    <mergeCell ref="S31:S32"/>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AF27:AF28"/>
    <mergeCell ref="V25:V26"/>
    <mergeCell ref="W25:W26"/>
    <mergeCell ref="N25:N26"/>
    <mergeCell ref="O25:O26"/>
    <mergeCell ref="T27:T28"/>
    <mergeCell ref="U27:U28"/>
    <mergeCell ref="X25:X26"/>
    <mergeCell ref="AD23:AD24"/>
    <mergeCell ref="P23:P24"/>
    <mergeCell ref="AA25:AA26"/>
    <mergeCell ref="S23:S24"/>
    <mergeCell ref="T23:T24"/>
    <mergeCell ref="S25:S26"/>
    <mergeCell ref="U23:U24"/>
    <mergeCell ref="Z23:Z24"/>
    <mergeCell ref="W23:W24"/>
    <mergeCell ref="V23:V24"/>
    <mergeCell ref="AB25:AB26"/>
    <mergeCell ref="Q25:Q26"/>
    <mergeCell ref="R25:R26"/>
    <mergeCell ref="Q27:Q28"/>
    <mergeCell ref="R27:R28"/>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B23:F23"/>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G41:G42"/>
    <mergeCell ref="H41:H42"/>
    <mergeCell ref="G33:G34"/>
    <mergeCell ref="H33:H34"/>
    <mergeCell ref="A39:A40"/>
    <mergeCell ref="B39:F39"/>
    <mergeCell ref="G39:G40"/>
    <mergeCell ref="B40:F40"/>
    <mergeCell ref="K39:K40"/>
    <mergeCell ref="I51:I52"/>
    <mergeCell ref="J51:J52"/>
    <mergeCell ref="K51:K52"/>
    <mergeCell ref="H141:H142"/>
    <mergeCell ref="L49:L50"/>
    <mergeCell ref="M49:M50"/>
    <mergeCell ref="Q195:R195"/>
    <mergeCell ref="Q57:Q58"/>
    <mergeCell ref="R57:R58"/>
    <mergeCell ref="Q77:Q78"/>
    <mergeCell ref="R77:R78"/>
    <mergeCell ref="Q69:Q70"/>
    <mergeCell ref="R69:R70"/>
    <mergeCell ref="R181:R182"/>
    <mergeCell ref="Q63:Q64"/>
    <mergeCell ref="Q194:R194"/>
    <mergeCell ref="J145:J146"/>
    <mergeCell ref="K141:K142"/>
    <mergeCell ref="J79:J80"/>
    <mergeCell ref="K79:K80"/>
    <mergeCell ref="J83:J84"/>
    <mergeCell ref="K83:K84"/>
    <mergeCell ref="L83:L84"/>
    <mergeCell ref="M83:M84"/>
    <mergeCell ref="N83:N84"/>
    <mergeCell ref="O83:O84"/>
    <mergeCell ref="P83:P84"/>
    <mergeCell ref="Q83:Q84"/>
    <mergeCell ref="R83:R84"/>
    <mergeCell ref="B54:F54"/>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R185:R186"/>
    <mergeCell ref="J18:K18"/>
    <mergeCell ref="J13:L15"/>
    <mergeCell ref="M143:M144"/>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G141:AG142"/>
    <mergeCell ref="N143:N144"/>
    <mergeCell ref="O143:O144"/>
    <mergeCell ref="AA47:AA48"/>
    <mergeCell ref="T143:T144"/>
    <mergeCell ref="U143:U144"/>
    <mergeCell ref="V143:V144"/>
    <mergeCell ref="W143:W144"/>
    <mergeCell ref="X143:X144"/>
    <mergeCell ref="AO145:AO146"/>
    <mergeCell ref="AF145:AF146"/>
    <mergeCell ref="AG145:AG146"/>
    <mergeCell ref="P49:P50"/>
    <mergeCell ref="Q49:Q50"/>
    <mergeCell ref="L51:L52"/>
    <mergeCell ref="M51:M52"/>
    <mergeCell ref="N51:N52"/>
    <mergeCell ref="R51:R52"/>
    <mergeCell ref="S51:S52"/>
    <mergeCell ref="T51:T52"/>
    <mergeCell ref="R49:R50"/>
    <mergeCell ref="L141:L142"/>
    <mergeCell ref="M141:M142"/>
    <mergeCell ref="N141:N142"/>
    <mergeCell ref="O141:O142"/>
    <mergeCell ref="L143:L144"/>
    <mergeCell ref="Q143:Q144"/>
    <mergeCell ref="R143:R144"/>
    <mergeCell ref="P143:P144"/>
    <mergeCell ref="S57:S58"/>
    <mergeCell ref="P141:P142"/>
    <mergeCell ref="AC141:AC142"/>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AB47:AB48"/>
    <mergeCell ref="V49:V50"/>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F61:AF62"/>
    <mergeCell ref="AD61:AD62"/>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B71:F71"/>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H75:H76"/>
    <mergeCell ref="I75:I76"/>
    <mergeCell ref="J75:J76"/>
    <mergeCell ref="K75:K76"/>
    <mergeCell ref="L75:L76"/>
    <mergeCell ref="M75:M76"/>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AC77:AC78"/>
    <mergeCell ref="AH87:AL88"/>
    <mergeCell ref="AM87:AM88"/>
    <mergeCell ref="AD87:AD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Z85:Z86"/>
    <mergeCell ref="AA85:AA86"/>
    <mergeCell ref="AB85:AB86"/>
    <mergeCell ref="AC85:AC86"/>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K117:K118"/>
    <mergeCell ref="L117:L118"/>
    <mergeCell ref="M117:M118"/>
    <mergeCell ref="N117:N118"/>
    <mergeCell ref="O117:O118"/>
    <mergeCell ref="P117:P118"/>
    <mergeCell ref="B120:F120"/>
    <mergeCell ref="A117:A118"/>
    <mergeCell ref="B117:F117"/>
    <mergeCell ref="G117:G118"/>
    <mergeCell ref="H117:H118"/>
    <mergeCell ref="I117:I118"/>
    <mergeCell ref="J117:J118"/>
    <mergeCell ref="V119:V120"/>
    <mergeCell ref="H119:H120"/>
    <mergeCell ref="I119:I120"/>
    <mergeCell ref="T115:T116"/>
    <mergeCell ref="U115:U116"/>
    <mergeCell ref="V115:V116"/>
    <mergeCell ref="M121:M122"/>
    <mergeCell ref="N121:N122"/>
    <mergeCell ref="O121:O122"/>
    <mergeCell ref="P121:P122"/>
    <mergeCell ref="Q121:Q122"/>
    <mergeCell ref="R121:R122"/>
    <mergeCell ref="AB119:AB120"/>
    <mergeCell ref="AC119:AC120"/>
    <mergeCell ref="AD119:AD120"/>
    <mergeCell ref="AF119:AF120"/>
    <mergeCell ref="AG119:AG120"/>
    <mergeCell ref="AH119:AL120"/>
    <mergeCell ref="W119:W120"/>
    <mergeCell ref="X119:X120"/>
    <mergeCell ref="Y119:Y120"/>
    <mergeCell ref="Q117:Q118"/>
    <mergeCell ref="R117:R118"/>
    <mergeCell ref="S117:S118"/>
    <mergeCell ref="T117:T118"/>
    <mergeCell ref="U117:U118"/>
    <mergeCell ref="V117:V118"/>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Z119:Z120"/>
    <mergeCell ref="AA119:AA120"/>
    <mergeCell ref="P119:P120"/>
    <mergeCell ref="Q119:Q120"/>
    <mergeCell ref="R119:R120"/>
    <mergeCell ref="S119:S120"/>
    <mergeCell ref="T119:T120"/>
    <mergeCell ref="U119:U120"/>
    <mergeCell ref="AM119:AM120"/>
    <mergeCell ref="AN119:AN120"/>
    <mergeCell ref="AO119:AO120"/>
    <mergeCell ref="A139:A140"/>
    <mergeCell ref="B139:F139"/>
    <mergeCell ref="G139:G140"/>
    <mergeCell ref="H139:H140"/>
    <mergeCell ref="I139:I140"/>
    <mergeCell ref="J139:J140"/>
    <mergeCell ref="K139:K140"/>
    <mergeCell ref="AF121:AF122"/>
    <mergeCell ref="AG121:AG122"/>
    <mergeCell ref="AH121:AL122"/>
    <mergeCell ref="AM121:AM122"/>
    <mergeCell ref="K119:K120"/>
    <mergeCell ref="L119:L120"/>
    <mergeCell ref="M119:M120"/>
    <mergeCell ref="N119:N120"/>
    <mergeCell ref="O119:O120"/>
    <mergeCell ref="B122:F122"/>
    <mergeCell ref="A119:A120"/>
    <mergeCell ref="B119:F119"/>
    <mergeCell ref="G119:G120"/>
    <mergeCell ref="B140:F140"/>
    <mergeCell ref="A121:A122"/>
    <mergeCell ref="B121:F121"/>
    <mergeCell ref="G121:G122"/>
    <mergeCell ref="H121:H122"/>
    <mergeCell ref="I121:I122"/>
    <mergeCell ref="J121:J122"/>
    <mergeCell ref="K121:K122"/>
    <mergeCell ref="L121:L122"/>
    <mergeCell ref="AD139:AD140"/>
    <mergeCell ref="AF139:AF140"/>
    <mergeCell ref="AG139:AG140"/>
    <mergeCell ref="K41:K42"/>
    <mergeCell ref="L39:L40"/>
    <mergeCell ref="M39:M40"/>
    <mergeCell ref="N39:N40"/>
    <mergeCell ref="O39:O40"/>
    <mergeCell ref="P39:P40"/>
    <mergeCell ref="S39:S40"/>
    <mergeCell ref="T39:T40"/>
    <mergeCell ref="AH41:AL42"/>
    <mergeCell ref="AM41:AM42"/>
    <mergeCell ref="P139:P140"/>
    <mergeCell ref="Q139:Q140"/>
    <mergeCell ref="AO139:AO140"/>
    <mergeCell ref="AH139:AL140"/>
    <mergeCell ref="AM139:AM140"/>
    <mergeCell ref="AN139:AN140"/>
    <mergeCell ref="X139:X140"/>
    <mergeCell ref="Y139:Y140"/>
    <mergeCell ref="Z139:Z140"/>
    <mergeCell ref="AA139:AA140"/>
    <mergeCell ref="AB139:AB140"/>
    <mergeCell ref="AC139:AC140"/>
    <mergeCell ref="R139:R140"/>
    <mergeCell ref="S139:S140"/>
    <mergeCell ref="T139:T140"/>
    <mergeCell ref="U139:U140"/>
    <mergeCell ref="V139:V140"/>
    <mergeCell ref="W139:W140"/>
    <mergeCell ref="L139:L140"/>
    <mergeCell ref="M139:M140"/>
    <mergeCell ref="N139:N140"/>
    <mergeCell ref="O139:O140"/>
    <mergeCell ref="AQ185:AQ186"/>
    <mergeCell ref="AR185:AR186"/>
    <mergeCell ref="AR191:AR192"/>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55:AQ56"/>
    <mergeCell ref="AR55:AR56"/>
    <mergeCell ref="AQ57:AQ58"/>
    <mergeCell ref="AR57:AR58"/>
    <mergeCell ref="AQ59:AQ60"/>
    <mergeCell ref="AR59:AR60"/>
    <mergeCell ref="AQ79:AQ80"/>
    <mergeCell ref="AR79:AR80"/>
    <mergeCell ref="AQ73:AQ74"/>
    <mergeCell ref="AR73:AR74"/>
    <mergeCell ref="AQ75:AQ76"/>
    <mergeCell ref="AR69:AR70"/>
    <mergeCell ref="AQ71:AQ72"/>
    <mergeCell ref="AR71:AR72"/>
    <mergeCell ref="AQ61:AQ62"/>
    <mergeCell ref="AR61:AR62"/>
    <mergeCell ref="AQ63:AQ64"/>
    <mergeCell ref="AR63:AR64"/>
    <mergeCell ref="AQ65:AQ66"/>
    <mergeCell ref="AR65:AR66"/>
    <mergeCell ref="AQ183:AQ184"/>
    <mergeCell ref="AR183:AR184"/>
    <mergeCell ref="AR75:AR76"/>
    <mergeCell ref="AQ77:AQ78"/>
    <mergeCell ref="AR77:AR78"/>
    <mergeCell ref="AQ113:AQ114"/>
    <mergeCell ref="AR113:AR114"/>
    <mergeCell ref="AQ81:AQ82"/>
    <mergeCell ref="AR81:AR82"/>
    <mergeCell ref="AQ83:AQ84"/>
    <mergeCell ref="AR83:AR84"/>
    <mergeCell ref="AQ85:AQ86"/>
    <mergeCell ref="AR85:AR86"/>
    <mergeCell ref="AQ87:AQ88"/>
    <mergeCell ref="AR87:AR88"/>
    <mergeCell ref="AR89:AR90"/>
    <mergeCell ref="AQ91:AQ92"/>
    <mergeCell ref="AR91:AR92"/>
    <mergeCell ref="AQ93:AQ94"/>
    <mergeCell ref="AR93:AR94"/>
    <mergeCell ref="AQ67:AQ68"/>
    <mergeCell ref="AR67:AR68"/>
    <mergeCell ref="AQ69:AQ70"/>
    <mergeCell ref="AQ89:AQ90"/>
    <mergeCell ref="AU119:AU120"/>
    <mergeCell ref="AU121:AU122"/>
    <mergeCell ref="AU139:AU140"/>
    <mergeCell ref="AU101:AU102"/>
    <mergeCell ref="AU103:AU104"/>
    <mergeCell ref="AU23:AU24"/>
    <mergeCell ref="AU25:AU26"/>
    <mergeCell ref="AU27:AU28"/>
    <mergeCell ref="AU29:AU30"/>
    <mergeCell ref="AU31:AU32"/>
    <mergeCell ref="AU33:AU34"/>
    <mergeCell ref="AU35:AU36"/>
    <mergeCell ref="AU95:AU96"/>
    <mergeCell ref="AU97:AU98"/>
    <mergeCell ref="AU99:AU100"/>
    <mergeCell ref="AU49:AU50"/>
    <mergeCell ref="AU51:AU52"/>
    <mergeCell ref="AU53:AU54"/>
    <mergeCell ref="AU55:AU56"/>
    <mergeCell ref="AU57:AU58"/>
    <mergeCell ref="AU59:AU60"/>
    <mergeCell ref="AU37:AU38"/>
    <mergeCell ref="AU39:AU40"/>
    <mergeCell ref="AU41:AU42"/>
    <mergeCell ref="AU43:AU44"/>
    <mergeCell ref="AU45:AU46"/>
    <mergeCell ref="AU47:AU48"/>
    <mergeCell ref="AQ115:AQ116"/>
    <mergeCell ref="AR115:AR116"/>
    <mergeCell ref="AQ117:AQ118"/>
    <mergeCell ref="AR117:AR118"/>
    <mergeCell ref="AQ145:AQ146"/>
    <mergeCell ref="AR145:AR146"/>
    <mergeCell ref="AQ179:AQ180"/>
    <mergeCell ref="AR179:AR180"/>
    <mergeCell ref="AQ181:AQ182"/>
    <mergeCell ref="AR181:AR182"/>
    <mergeCell ref="AQ121:AQ122"/>
    <mergeCell ref="AR121:AR122"/>
    <mergeCell ref="AQ139:AQ140"/>
    <mergeCell ref="AR139:AR140"/>
    <mergeCell ref="AQ141:AQ142"/>
    <mergeCell ref="AR141:AR142"/>
    <mergeCell ref="AQ143:AQ144"/>
    <mergeCell ref="AR143:AR144"/>
    <mergeCell ref="AQ105:AQ106"/>
    <mergeCell ref="AR105:AR106"/>
    <mergeCell ref="AQ95:AQ96"/>
    <mergeCell ref="AR95:AR96"/>
    <mergeCell ref="AQ97:AQ98"/>
    <mergeCell ref="AR97:AR98"/>
    <mergeCell ref="AQ99:AQ100"/>
    <mergeCell ref="AR99:AR100"/>
    <mergeCell ref="AQ119:AQ120"/>
    <mergeCell ref="AR119:AR120"/>
    <mergeCell ref="AU185:AU186"/>
    <mergeCell ref="AU191:AU192"/>
    <mergeCell ref="AU141:AU142"/>
    <mergeCell ref="AU143:AU144"/>
    <mergeCell ref="AU145:AU146"/>
    <mergeCell ref="AU179:AU180"/>
    <mergeCell ref="AU85:AU86"/>
    <mergeCell ref="AU87:AU88"/>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81:AU182"/>
    <mergeCell ref="AU183:AU184"/>
    <mergeCell ref="AU113:AU114"/>
    <mergeCell ref="AU115:AU116"/>
    <mergeCell ref="AU117:AU118"/>
    <mergeCell ref="AU105:AU106"/>
    <mergeCell ref="AU107:AU108"/>
    <mergeCell ref="AU109:AU110"/>
    <mergeCell ref="AU111:AU112"/>
    <mergeCell ref="AU89:AU90"/>
    <mergeCell ref="AU91:AU92"/>
    <mergeCell ref="AU93:AU94"/>
  </mergeCells>
  <phoneticPr fontId="1" type="noConversion"/>
  <conditionalFormatting sqref="AO23:AO192">
    <cfRule type="cellIs" dxfId="5" priority="81" operator="equal">
      <formula>"0 nds "</formula>
    </cfRule>
    <cfRule type="cellIs" dxfId="4" priority="82" operator="greaterThan">
      <formula>-1</formula>
    </cfRule>
  </conditionalFormatting>
  <dataValidations xWindow="70" yWindow="801" count="27">
    <dataValidation allowBlank="1" showInputMessage="1" showErrorMessage="1" prompt="Latitude" sqref="B23:F23 B93 B191:F191 B185:F185 B169:F169 B181:F181 B179:F179 B131:F131 B135:F135 B141:F141 B139:F139 B121:F121 B119:F119 B117:F117 B115:F115 B113:F113 B111:F111 B109:F109 B107:F107 B105:F105 B103:F103 B101:F101 B99 B97 B91 B95 B89:F89 B87:F87 B85:F85 B25:F25 B81:F81 B79:F79 B77:F77 B75:F75 B73:F73 B71:F71 B69:F69 B67:F67 B65:F65 B63:F63 B61:F61 B59:F59 B57:F57 B55:F55 B53:F53 B51:F51 B49:F49 B47:F47 B45:F45 B43:F43 B39:F39 B37:F37 B35:F35 B33:F33 B31:F31 B29:F29 B27:F27 B83:F83 B125:F125 B123:F123 B129:F129 B133:F133 B137:F137 B143:F143 B145:F145 B127:F127 B147:F147 B149:F149 B151:F151 B153:F153 B155:F155 B157:F157 B159:F159 B177:F177 B171:F171 B173:F173 B175:F175 B161:F161 B163:F163 B165:F165 B167:F167 B183:F183 B187:F187 B189:F189"/>
    <dataValidation allowBlank="1" showInputMessage="1" showErrorMessage="1" prompt="Longitude" sqref="B26:F26 B92 B192:F192 B184:F184 B170:F170 B182:F182 B180:F180 B132:F132 B136:F136 B142:F142 B140:F140 B84:F84 B120:F120 B118:F118 B116:F116 B114:F114 B112:F112 B110:F110 B108:F108 B106:F106 B104:F104 B102:F102 B24:F24 B100 B98 B96 B94 B90:F90 B88:F88 B86:F86 B28:F28 B82:F82 B80:F80 B78:F78 B76:F76 B74:F74 B72:F72 B70:F70 B68:F68 B66:F66 B64:F64 B62:F62 B60:F60 B58:F58 B56:F56 B54:F54 B52:F52 B50:F50 B48:F48 B46:F46 B44:F44 B40:F41 B38:F38 B36:F36 B34:F34 B32:F32 B30:F30 B122:F122 B124:F124 B126:F126 B130:F130 B134:F134 B138:F138 B144:F144 B128:F128 B146:F146 B148:F148 B150:F150 B152:F152 B154:F154 B156:F156 B158:F158 B160:F160 B178:F178 B172:F172 B174:F174 B176:F176 B162:F162 B164:F164 B166:F166 B168:F168 B186:F186 B188:F188 B190:F190"/>
    <dataValidation type="list" allowBlank="1" showInputMessage="1" showErrorMessage="1" prompt="indiquer le type de bouée" sqref="AE23 AE191 AE185 AE183 AE181 AE179 AE131 AE135 AE141 AE139 AE121 AE119 AE117 AE115 AE113 AE111 AE109 AE107 AE105 AE103 AE101 AE99 AE97 AE95 AE93 AE91 AE89 AE87 AE85 AE25 AE81 AE79 AE77 AE75 AE73 AE71 AE69 AE67 AE65 AE63 AE61 AE59 AE57 AE55 AE53 AE51 AE49 AE47 AE45 AE43 AE41 AE39 AE37 AE35 AE33 AE31 AE29 AE27 AE83 AE125 AE123 AE129 AE133 AE137 AE143 AE145 AE127 AE147 AE149 AE151 AE153 AE155 AE157 AE159 AE177 AE171 AE173 AE175 AE161 AE163 AE165 AE167 AE169 AE187 AE189">
      <formula1>Type_bouées</formula1>
    </dataValidation>
    <dataValidation type="whole" operator="greaterThan" allowBlank="1" showInputMessage="1" showErrorMessage="1" prompt="Saisir le numéro de la bouée" sqref="AE26 AE24 AE192 AE170 AE184 AE182 AE180 AE132 AE136 AE142 AE140 AE84 AE120 AE118 AE116 AE114 AE112 AE110 AE108 AE106 AE104 AE102 AE100 AE98 AE96 AE94 AE92 AE90 AE88 AE86 AE28 AE82 AE80 AE78 AE76 AE74 AE72 AE70 AE68 AE66 AE64 AE62 AE60 AE58 AE56 AE54 AE52 AE50 AE48 AE46 AE44 AE42 AE40 AE38 AE36 AE34 AE32 AE30 AE122 AE124 AE126 AE130 AE134 AE138 AE144 AE128 AE146 AE148 AE150 AE152 AE154 AE156 AE158 AE160 AE178 AE172 AE174 AE176 AE162 AE164 AE166 AE168 AE186 AE188 AE190">
      <formula1>0</formula1>
    </dataValidation>
    <dataValidation type="list" allowBlank="1" showInputMessage="1" showErrorMessage="1" promptTitle="mettre une croix" prompt="exemple x ou X" sqref="AA23:AD91 G97:H97 Y93 AA93:AD93 G93:H93 Y95 AA95:AD95 G95:H95 Y99 AA99:AD99 G99:H99 Y97 AA97:AD97 G23:H91 Y23:Y91 AA101:AD192 Y101:Y192 G101:H192">
      <formula1>coche</formula1>
    </dataValidation>
    <dataValidation type="time" allowBlank="1" showInputMessage="1" showErrorMessage="1" prompt="Saisir hh:mm" sqref="I93 I23:I91 I99 I95 I97 I101:I192">
      <formula1>0</formula1>
      <formula2>0.999305555555556</formula2>
    </dataValidation>
    <dataValidation type="list" allowBlank="1" showInputMessage="1" showErrorMessage="1" prompt="Indiquer N pour épave naturelle_x000a_Indiquer A pour épave artificielle_x000a_" sqref="Z93 Z23:Z91 Z99 Z95 Z97 Z101:Z192">
      <formula1>Type_DCP</formula1>
    </dataValidation>
    <dataValidation type="list" allowBlank="1" showInputMessage="1" showErrorMessage="1" prompt="Choisir l'évennement DCP" sqref="AF93 AF23:AF91 AF99 AF95 AF97 AF101:AF192">
      <formula1>Action_DCP</formula1>
    </dataValidation>
    <dataValidation type="list" allowBlank="1" showInputMessage="1" showErrorMessage="1" prompt="Choisir la ZEE" sqref="AG93 AG23:AG91 AG99 AG95 AG97 AG101:AG192">
      <formula1>Liste_ZEE</formula1>
    </dataValidation>
    <dataValidation type="decimal" operator="greaterThan" allowBlank="1" showInputMessage="1" showErrorMessage="1" prompt="Saisir la température " sqref="AM93 AM23:AM91 AM99 AM95 AM97 AM101:AM192">
      <formula1>0</formula1>
    </dataValidation>
    <dataValidation type="whole" allowBlank="1" showInputMessage="1" showErrorMessage="1" prompt="saisir la direction du vent" sqref="AN93 AN23:AN91 AN99 AN95 AN97 AN101:AN192">
      <formula1>0</formula1>
      <formula2>360</formula2>
    </dataValidation>
    <dataValidation type="decimal" operator="greaterThanOrEqual" allowBlank="1" showInputMessage="1" showErrorMessage="1" prompt="Saisir la force du vent" sqref="AO93 AO23:AO91 AO99 AO95 AO97 AO101:AO192">
      <formula1>0</formula1>
    </dataValidation>
    <dataValidation allowBlank="1" showInputMessage="1" showErrorMessage="1" prompt="Saisie libre" sqref="AH93 AH23:AH91 AH97 AH95 AH99 AI23:AL90 AH101:AL192"/>
    <dataValidation type="date" allowBlank="1" showInputMessage="1" showErrorMessage="1" prompt="Saisir jj/mm/aaaa" sqref="A93 A23:A91 A99 A95 A97 A101:A192">
      <formula1>41275</formula1>
      <formula2>55153</formula2>
    </dataValidation>
    <dataValidation type="decimal" operator="greaterThanOrEqual" allowBlank="1" showInputMessage="1" showErrorMessage="1" prompt="Saisir la taille de YFT+10" sqref="J93 J23:J91 J99 J95 J97 J101:J192">
      <formula1>10</formula1>
    </dataValidation>
    <dataValidation type="decimal" operator="greaterThanOrEqual" allowBlank="1" showInputMessage="1" showErrorMessage="1" prompt="Saisir le tonnage de YFT+10" sqref="K93 K23:K91 K99 K95 K97 K101:K192">
      <formula1>0</formula1>
    </dataValidation>
    <dataValidation type="decimal" operator="greaterThanOrEqual" allowBlank="1" showInputMessage="1" showErrorMessage="1" prompt="Saisir le tonnage de YFT-10" sqref="L93 L23:L91 L99 L95 L97 L101:L192">
      <formula1>0</formula1>
    </dataValidation>
    <dataValidation type="decimal" operator="greaterThanOrEqual" allowBlank="1" showInputMessage="1" showErrorMessage="1" prompt="Saisir la taille du SKJ" sqref="M93 M23:M91 M99 M95 M97 M101:M192">
      <formula1>0</formula1>
    </dataValidation>
    <dataValidation type="decimal" operator="greaterThanOrEqual" allowBlank="1" showInputMessage="1" showErrorMessage="1" prompt="Saisir le tonnage de SKJ" sqref="N93 N23:N91 N99 N95 N97 N101:N192">
      <formula1>0</formula1>
    </dataValidation>
    <dataValidation type="decimal" operator="greaterThan" allowBlank="1" showInputMessage="1" showErrorMessage="1" prompt="Saisir la taille du BET" sqref="O93 O23:O91 O99 O95 O97 O101:O192">
      <formula1>0</formula1>
    </dataValidation>
    <dataValidation type="decimal" operator="greaterThanOrEqual" allowBlank="1" showInputMessage="1" showErrorMessage="1" prompt="Saisir le tonnage de BET" sqref="P93 P23:P91 P99 P95 P97 P101:P192">
      <formula1>0</formula1>
    </dataValidation>
    <dataValidation type="decimal" operator="greaterThanOrEqual" allowBlank="1" showInputMessage="1" showErrorMessage="1" prompt="Saisir la taille du GERMON (ALB)" sqref="Q93 Q23:Q91 Q99 Q95 Q97 Q101:Q192">
      <formula1>0</formula1>
    </dataValidation>
    <dataValidation type="decimal" operator="greaterThanOrEqual" allowBlank="1" showInputMessage="1" showErrorMessage="1" prompt="Saisir le tonnage de GERMON (ALB)" sqref="R93 R23:R91 R99 R95 R97 R101:R192">
      <formula1>0</formula1>
    </dataValidation>
    <dataValidation allowBlank="1" showInputMessage="1" showErrorMessage="1" prompt="Saisir le nom de l'espèce" sqref="V93 V23:V91 S97 S95 S93 V97 V95 S99 V99 S23:S91 S101:S192 V101:V192"/>
    <dataValidation type="decimal" operator="greaterThanOrEqual" allowBlank="1" showInputMessage="1" showErrorMessage="1" prompt="Saisir la taille de l'espèce" sqref="W93 W23:W91 T97 T95 T93 W97 W95 T99 W99 T23:T91 T101:T192 W101:W192">
      <formula1>0</formula1>
    </dataValidation>
    <dataValidation type="decimal" operator="greaterThanOrEqual" allowBlank="1" showInputMessage="1" showErrorMessage="1" prompt="Saisir le tonnage de l'espèce" sqref="U93 U23:U91 X97 X95 X93 U97 U95 U99 X99 X23:X91 U101:U192 X101:X192">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2" fitToHeight="20" orientation="landscape" horizontalDpi="4294967293" r:id="rId3"/>
  <headerFooter alignWithMargins="0">
    <oddHeader>&amp;L&amp;"Calibri,Gras"&amp;14&amp;K03+000ENR_EXPL_THO_014_005&amp;C&amp;"Calibri,Gras"&amp;14&amp;K03+000LOG- BOOK&amp;R&amp;"Calibri,Normal"&amp;11Page N° &amp;P  /</oddHeader>
  </headerFooter>
  <rowBreaks count="3" manualBreakCount="3">
    <brk id="56" max="51" man="1"/>
    <brk id="90" max="51" man="1"/>
    <brk id="140" max="51" man="1"/>
  </rowBreaks>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User</cp:lastModifiedBy>
  <cp:lastPrinted>2017-03-14T08:29:35Z</cp:lastPrinted>
  <dcterms:created xsi:type="dcterms:W3CDTF">2008-04-02T10:37:04Z</dcterms:created>
  <dcterms:modified xsi:type="dcterms:W3CDTF">2017-04-02T03:10:18Z</dcterms:modified>
</cp:coreProperties>
</file>