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90" yWindow="225" windowWidth="14145" windowHeight="1131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Book'!$A$1:$AO$89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Book'!$A$1:$AO$89</definedName>
    <definedName name="Z_CC98A995_0B31_4CDB_BB88_F42CE452C3B9_.wvu.PrintTitles" localSheetId="1" hidden="1">'2.Log Book'!$1:$22</definedName>
    <definedName name="_xlnm.Print_Area" localSheetId="0">'1.Marée'!$A$1:$N$36</definedName>
    <definedName name="_xlnm.Print_Area" localSheetId="1">'2.Log Book'!$A$1:$AZ$89</definedName>
  </definedNames>
  <calcPr calcId="125725"/>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59" i="24"/>
  <c r="AU61"/>
  <c r="AU63"/>
  <c r="AU65"/>
  <c r="AU67"/>
  <c r="AU69"/>
  <c r="AU71"/>
  <c r="AU73"/>
  <c r="AU75"/>
  <c r="AU77"/>
  <c r="AU79"/>
  <c r="AU83"/>
  <c r="AU85"/>
  <c r="AU57"/>
  <c r="AU25"/>
  <c r="AU27"/>
  <c r="AU29"/>
  <c r="AU31"/>
  <c r="AU33"/>
  <c r="AU35"/>
  <c r="AU37"/>
  <c r="AU39"/>
  <c r="AU41"/>
  <c r="AU43"/>
  <c r="AU45"/>
  <c r="AU47"/>
  <c r="AU49"/>
  <c r="AU51"/>
  <c r="AU53"/>
  <c r="AU55"/>
  <c r="AU23"/>
  <c r="L89"/>
  <c r="V89"/>
  <c r="H31" i="26" s="1"/>
  <c r="S89" i="24"/>
  <c r="H30" i="26" s="1"/>
  <c r="Q89" i="24"/>
  <c r="D33" i="26" s="1"/>
  <c r="O89" i="24"/>
  <c r="D32" i="26" s="1"/>
  <c r="M89" i="24"/>
  <c r="D31" i="26" s="1"/>
  <c r="AQ39" i="24"/>
  <c r="AR85"/>
  <c r="AQ85"/>
  <c r="AR83"/>
  <c r="AQ83"/>
  <c r="AR79"/>
  <c r="AQ79"/>
  <c r="AR77"/>
  <c r="AQ77"/>
  <c r="AR75"/>
  <c r="AQ75"/>
  <c r="AR73"/>
  <c r="AQ73"/>
  <c r="AR71"/>
  <c r="AQ71"/>
  <c r="AR69"/>
  <c r="AQ69"/>
  <c r="AR67"/>
  <c r="AQ67"/>
  <c r="AR65"/>
  <c r="AQ65"/>
  <c r="AR63"/>
  <c r="AQ63"/>
  <c r="AR61"/>
  <c r="AQ61"/>
  <c r="AR59"/>
  <c r="AQ59"/>
  <c r="AR57"/>
  <c r="AQ57"/>
  <c r="AR55"/>
  <c r="AQ55"/>
  <c r="AR53"/>
  <c r="AQ53"/>
  <c r="AR51"/>
  <c r="AQ51"/>
  <c r="AR49"/>
  <c r="AQ49"/>
  <c r="AR47"/>
  <c r="AQ47"/>
  <c r="AR45"/>
  <c r="AQ45"/>
  <c r="AR43"/>
  <c r="AQ43"/>
  <c r="AR41"/>
  <c r="AQ41"/>
  <c r="AR39"/>
  <c r="J89"/>
  <c r="P5"/>
  <c r="P4"/>
  <c r="P3"/>
  <c r="P2"/>
  <c r="G5"/>
  <c r="G4"/>
  <c r="G3"/>
  <c r="G2"/>
  <c r="AR23"/>
  <c r="AR25"/>
  <c r="AR27"/>
  <c r="AR29"/>
  <c r="AR31"/>
  <c r="AR33"/>
  <c r="AR35"/>
  <c r="AR37"/>
  <c r="AQ23"/>
  <c r="AQ25"/>
  <c r="AQ27"/>
  <c r="AQ29"/>
  <c r="AQ31"/>
  <c r="AQ33"/>
  <c r="AQ35"/>
  <c r="AQ37"/>
  <c r="X4"/>
  <c r="V2"/>
  <c r="H24" i="26"/>
  <c r="B24"/>
  <c r="AT21" i="24" l="1"/>
  <c r="J27" i="26" s="1"/>
  <c r="AS21" i="24"/>
  <c r="J26" i="26" s="1"/>
  <c r="D30"/>
  <c r="D35" s="1"/>
  <c r="AU21" i="24"/>
  <c r="AO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<sst xmlns="http://schemas.openxmlformats.org/spreadsheetml/2006/main" count="450" uniqueCount="247">
  <si>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</si>
  <si>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</si>
  <si>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</si>
  <si>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</si>
  <si>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</si>
  <si>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</si>
  <si>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</si>
  <si>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</si>
  <si>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</si>
  <si>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</si>
  <si>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</si>
  <si>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</si>
  <si>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</si>
  <si>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</si>
  <si>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</si>
  <si>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</si>
  <si>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</si>
  <si>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</si>
  <si>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</si>
  <si>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</si>
  <si>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</si>
  <si>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</si>
  <si>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</si>
  <si>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</si>
  <si>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</si>
  <si>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</si>
  <si>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</si>
  <si>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</si>
  <si>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</si>
  <si>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</si>
  <si>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</si>
  <si>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</si>
  <si>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</si>
  <si>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</si>
  <si>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</si>
  <si>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</si>
  <si>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</si>
  <si>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</si>
  <si>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</si>
  <si>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</si>
  <si>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</si>
  <si>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</si>
  <si>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</si>
  <si>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</si>
  <si>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</si>
  <si>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</si>
  <si>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</si>
  <si>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</si>
  <si>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</si>
  <si>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</si>
  <si>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</si>
  <si>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</si>
  <si>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</si>
  <si>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</si>
  <si>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</si>
  <si>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</si>
  <si>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</si>
  <si>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</si>
  <si>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</si>
  <si>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</si>
  <si>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</si>
  <si>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</si>
  <si>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</si>
  <si>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</si>
  <si>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</si>
  <si>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</si>
  <si>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</si>
  <si>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</si>
  <si>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</si>
  <si>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</si>
  <si>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</si>
  <si>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</si>
  <si>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</si>
  <si>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</si>
  <si>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</si>
  <si>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</si>
  <si>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</si>
  <si>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</si>
  <si>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</si>
  <si>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</si>
  <si>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</si>
  <si>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</si>
  <si>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</si>
  <si>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</si>
  <si>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</si>
  <si>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</si>
  <si>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</si>
  <si>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</si>
  <si>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</si>
  <si>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</si>
  <si>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</si>
  <si>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</si>
  <si>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</si>
  <si>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</si>
  <si>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</si>
  <si>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</si>
  <si>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</si>
  <si>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</si>
  <si>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</si>
  <si>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</si>
  <si>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</si>
  <si>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</si>
  <si>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</si>
  <si>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</si>
  <si>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</si>
  <si>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</si>
  <si>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</si>
  <si>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</si>
  <si>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</si>
  <si>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</si>
  <si>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</si>
  <si>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</si>
  <si>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</si>
  <si>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</si>
  <si>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</si>
  <si>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</si>
  <si>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</si>
  <si>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</si>
  <si>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</si>
  <si>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</si>
  <si>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</si>
  <si>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</si>
  <si>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</si>
  <si>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</si>
  <si>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</si>
  <si>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</si>
  <si>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</si>
  <si>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</si>
  <si>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</si>
  <si>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</si>
  <si>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</si>
  <si>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</si>
  <si>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</si>
  <si>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</si>
  <si>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</si>
  <si>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</si>
  <si>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</si>
  <si>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</si>
  <si>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</si>
  <si>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</si>
  <si>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</si>
  <si>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</si>
  <si>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</si>
  <si>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</si>
  <si>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</si>
  <si>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</si>
  <si>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</si>
  <si>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</si>
  <si>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</si>
  <si>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</si>
  <si>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</si>
  <si>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</si>
  <si>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</si>
  <si>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</si>
  <si>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</si>
  <si>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</si>
  <si>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</si>
  <si>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</si>
  <si>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</si>
  <si>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</si>
  <si>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</si>
  <si>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</si>
  <si>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</si>
  <si>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</si>
  <si>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</si>
  <si>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</si>
  <si>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</si>
  <si>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</si>
  <si>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</si>
  <si>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</si>
  <si>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</si>
  <si>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</si>
  <si>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</si>
  <si>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</si>
  <si>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</si>
  <si>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</si>
  <si>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</si>
  <si>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</si>
  <si>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</si>
  <si>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</si>
  <si>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</si>
  <si>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</si>
  <si>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</si>
  <si>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</si>
  <si>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</si>
  <si>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</si>
  <si>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</si>
  <si>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</si>
  <si>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</si>
  <si>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</si>
  <si>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</si>
  <si>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BIGOU Eric</t>
  </si>
  <si>
    <t>mélange</t>
  </si>
  <si>
    <t>03°43'S</t>
  </si>
  <si>
    <t>56°58'E</t>
  </si>
  <si>
    <t>Sorti Port Victoria poisson à bord</t>
  </si>
  <si>
    <t>01°49'S</t>
  </si>
  <si>
    <t>60°04'E</t>
  </si>
  <si>
    <t>01°38'S</t>
  </si>
  <si>
    <t>60°19'E</t>
  </si>
  <si>
    <t>01°34'S</t>
  </si>
  <si>
    <t>60°27'E</t>
  </si>
  <si>
    <t>01°40'S</t>
  </si>
  <si>
    <t>60°29'E</t>
  </si>
  <si>
    <t>01°26'S</t>
  </si>
  <si>
    <t>60°42'E</t>
  </si>
  <si>
    <t>01°11'S</t>
  </si>
  <si>
    <t>60°55'E</t>
  </si>
  <si>
    <t>00°57'S</t>
  </si>
  <si>
    <t>61°06'E</t>
  </si>
  <si>
    <t>00°46'S</t>
  </si>
  <si>
    <t>61°19'E</t>
  </si>
  <si>
    <t>00°18'S</t>
  </si>
  <si>
    <t>61°55'E</t>
  </si>
  <si>
    <t>00°00'N</t>
  </si>
  <si>
    <t>62°20'E</t>
  </si>
  <si>
    <t>00°20'N</t>
  </si>
  <si>
    <t>62°46'E</t>
  </si>
  <si>
    <t>00°38'N</t>
  </si>
  <si>
    <t>63°12'E</t>
  </si>
  <si>
    <t>00°58'N</t>
  </si>
  <si>
    <t>63°38'E</t>
  </si>
  <si>
    <t>01°13'N</t>
  </si>
  <si>
    <t>63°55'E</t>
  </si>
  <si>
    <t>01°27'S</t>
  </si>
  <si>
    <t>64°13'E</t>
  </si>
  <si>
    <t>01°42'N</t>
  </si>
  <si>
    <t>64°02'E</t>
  </si>
  <si>
    <t>01°49'N</t>
  </si>
  <si>
    <t>64°04'E</t>
  </si>
  <si>
    <t>02°02'N</t>
  </si>
  <si>
    <t>63°51'E</t>
  </si>
  <si>
    <t>61°53'E</t>
  </si>
  <si>
    <t>00°45'N</t>
  </si>
  <si>
    <t>00°34'N</t>
  </si>
  <si>
    <t>61°36'E</t>
  </si>
  <si>
    <t>00°26'N</t>
  </si>
  <si>
    <t>61°18'E</t>
  </si>
  <si>
    <t>00°28'N</t>
  </si>
  <si>
    <t>61°13'E</t>
  </si>
  <si>
    <t>00°03'S</t>
  </si>
  <si>
    <t>60°37'E</t>
  </si>
  <si>
    <t>00°28'S</t>
  </si>
  <si>
    <t>60°09'E</t>
  </si>
  <si>
    <t>02°53'S</t>
  </si>
  <si>
    <t>57°32'E</t>
  </si>
  <si>
    <t>Rentré Port Victoria</t>
  </si>
</sst>
</file>

<file path=xl/styles.xml><?xml version="1.0" encoding="utf-8"?>
<styleSheet xmlns="http://schemas.openxmlformats.org/spreadsheetml/2006/main">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69">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57">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xf>
    <xf numFmtId="0" fontId="11" fillId="0" borderId="0" xfId="0" applyFont="1" applyAlignment="1" applyProtection="1">
      <alignment horizontal="center" vertical="center"/>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4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4"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49" fontId="11" fillId="0" borderId="4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69" fontId="11" fillId="0" borderId="48"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70"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49" fontId="11" fillId="0" borderId="48" xfId="0" applyNumberFormat="1" applyFont="1" applyBorder="1" applyAlignment="1" applyProtection="1">
      <alignment horizontal="center" vertical="center"/>
      <protection locked="0"/>
    </xf>
    <xf numFmtId="0" fontId="11" fillId="0" borderId="0" xfId="0" applyFont="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65" xfId="0" applyNumberFormat="1" applyFont="1" applyBorder="1" applyAlignment="1" applyProtection="1">
      <alignment horizontal="center" vertical="center"/>
    </xf>
    <xf numFmtId="173" fontId="12" fillId="0" borderId="57" xfId="0" applyNumberFormat="1" applyFont="1" applyBorder="1" applyAlignment="1" applyProtection="1">
      <alignment horizontal="center" vertical="center"/>
    </xf>
    <xf numFmtId="173" fontId="12" fillId="0" borderId="58" xfId="0" applyNumberFormat="1" applyFont="1" applyBorder="1" applyAlignment="1" applyProtection="1">
      <alignment horizontal="center" vertical="center"/>
    </xf>
    <xf numFmtId="0" fontId="11" fillId="0" borderId="52"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49"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1" fillId="0" borderId="54" xfId="0" applyFont="1" applyBorder="1" applyAlignment="1" applyProtection="1">
      <alignment horizontal="center" vertical="center" textRotation="90" wrapText="1"/>
    </xf>
    <xf numFmtId="0" fontId="11" fillId="0" borderId="43"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7" xfId="0" applyFont="1" applyBorder="1" applyAlignment="1" applyProtection="1">
      <alignment horizontal="center" vertical="center"/>
    </xf>
    <xf numFmtId="0" fontId="16" fillId="0" borderId="58" xfId="0" applyFont="1" applyBorder="1" applyAlignment="1" applyProtection="1">
      <alignment horizontal="center" vertical="center"/>
    </xf>
    <xf numFmtId="0" fontId="16" fillId="0" borderId="65"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4"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3" xfId="0" applyFont="1" applyBorder="1" applyAlignment="1" applyProtection="1">
      <alignment horizontal="center" vertical="center"/>
    </xf>
    <xf numFmtId="0" fontId="16" fillId="0" borderId="34" xfId="0" applyFont="1" applyBorder="1" applyAlignment="1" applyProtection="1">
      <alignment horizontal="center" vertical="center" wrapText="1"/>
    </xf>
    <xf numFmtId="0" fontId="7" fillId="0" borderId="48" xfId="1" quotePrefix="1"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46" xfId="1"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52"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3" xfId="0" applyFont="1" applyBorder="1" applyAlignment="1" applyProtection="1">
      <alignment horizontal="center" vertical="center" textRotation="90" wrapText="1"/>
    </xf>
    <xf numFmtId="0" fontId="11" fillId="0" borderId="59" xfId="0" applyFont="1" applyBorder="1" applyAlignment="1" applyProtection="1">
      <alignment horizontal="center" vertical="center" textRotation="90" wrapText="1"/>
    </xf>
    <xf numFmtId="0" fontId="11" fillId="0" borderId="47"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2" xfId="0" applyFont="1" applyBorder="1" applyAlignment="1" applyProtection="1">
      <alignment horizontal="center" vertical="center" wrapText="1"/>
    </xf>
    <xf numFmtId="0" fontId="19" fillId="0" borderId="48" xfId="0" applyFont="1" applyBorder="1" applyAlignment="1" applyProtection="1">
      <alignment horizontal="center" vertical="center" wrapText="1"/>
    </xf>
    <xf numFmtId="0" fontId="19" fillId="0" borderId="46" xfId="0" applyFont="1" applyBorder="1" applyAlignment="1" applyProtection="1">
      <alignment horizontal="center" vertical="center" wrapText="1"/>
    </xf>
    <xf numFmtId="0" fontId="19" fillId="0" borderId="54"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2" xfId="0" applyFont="1" applyBorder="1" applyAlignment="1" applyProtection="1">
      <alignment horizontal="center" vertical="center"/>
    </xf>
    <xf numFmtId="0" fontId="19" fillId="0" borderId="48" xfId="0" applyFont="1" applyBorder="1" applyAlignment="1" applyProtection="1">
      <alignment horizontal="center" vertical="center"/>
    </xf>
    <xf numFmtId="14" fontId="9" fillId="0" borderId="52" xfId="1" applyNumberFormat="1" applyFont="1" applyBorder="1" applyAlignment="1" applyProtection="1">
      <alignment horizontal="center" vertical="center"/>
    </xf>
    <xf numFmtId="14" fontId="9" fillId="0" borderId="63" xfId="1" applyNumberFormat="1" applyFont="1" applyBorder="1" applyAlignment="1" applyProtection="1">
      <alignment horizontal="center" vertical="center"/>
    </xf>
    <xf numFmtId="0" fontId="17" fillId="0" borderId="52" xfId="1" applyFont="1" applyBorder="1" applyAlignment="1" applyProtection="1">
      <alignment horizontal="center" vertical="center"/>
    </xf>
    <xf numFmtId="0" fontId="17" fillId="0" borderId="63"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2" xfId="1" quotePrefix="1" applyNumberFormat="1" applyFont="1" applyBorder="1" applyAlignment="1" applyProtection="1">
      <alignment horizontal="center" vertical="center"/>
    </xf>
    <xf numFmtId="164" fontId="17" fillId="0" borderId="52" xfId="1" applyNumberFormat="1" applyFont="1" applyBorder="1" applyAlignment="1" applyProtection="1">
      <alignment horizontal="center" vertical="center"/>
    </xf>
    <xf numFmtId="164" fontId="17" fillId="0" borderId="63" xfId="1" applyNumberFormat="1" applyFont="1" applyBorder="1" applyAlignment="1" applyProtection="1">
      <alignment horizontal="center" vertical="center"/>
    </xf>
    <xf numFmtId="14" fontId="17" fillId="0" borderId="52" xfId="1" quotePrefix="1" applyNumberFormat="1" applyFont="1" applyBorder="1" applyAlignment="1" applyProtection="1">
      <alignment horizontal="center" vertical="center"/>
    </xf>
    <xf numFmtId="14" fontId="17" fillId="0" borderId="52" xfId="1" applyNumberFormat="1" applyFont="1" applyBorder="1" applyAlignment="1" applyProtection="1">
      <alignment horizontal="center" vertical="center"/>
    </xf>
    <xf numFmtId="14" fontId="17" fillId="0" borderId="63"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2" xfId="1" applyNumberFormat="1" applyFont="1" applyBorder="1" applyAlignment="1" applyProtection="1">
      <alignment horizontal="center" vertical="center"/>
    </xf>
    <xf numFmtId="164" fontId="8" fillId="0" borderId="63"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4"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1" xfId="0" applyFont="1" applyBorder="1" applyAlignment="1" applyProtection="1">
      <alignment horizontal="center" vertical="center" textRotation="90" wrapText="1"/>
    </xf>
    <xf numFmtId="0" fontId="19" fillId="0" borderId="57"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5"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6" xfId="0" applyFont="1" applyBorder="1" applyAlignment="1" applyProtection="1">
      <alignment horizontal="center" vertical="center" textRotation="90" wrapText="1"/>
    </xf>
    <xf numFmtId="0" fontId="16" fillId="0" borderId="67"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5"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8"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autoPageBreaks="0" fitToPage="1"/>
  </sheetPr>
  <dimension ref="B1:AE43"/>
  <sheetViews>
    <sheetView tabSelected="1" topLeftCell="A4" zoomScaleNormal="90" workbookViewId="0">
      <selection activeCell="F22" sqref="F22:G22"/>
    </sheetView>
  </sheetViews>
  <sheetFormatPr baseColWidth="10" defaultRowHeight="15.7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c r="AA1" s="46" t="s">
        <v>109</v>
      </c>
      <c r="AB1" s="46" t="s">
        <v>110</v>
      </c>
      <c r="AC1" s="46" t="s">
        <v>111</v>
      </c>
      <c r="AD1" s="46" t="s">
        <v>112</v>
      </c>
      <c r="AE1" s="47" t="s">
        <v>154</v>
      </c>
    </row>
    <row r="2" spans="2:31">
      <c r="AA2" s="46"/>
      <c r="AB2" s="46"/>
      <c r="AC2" s="46"/>
      <c r="AD2" s="46"/>
    </row>
    <row r="3" spans="2:31" s="87" customFormat="1" ht="15.75" customHeight="1">
      <c r="B3" s="52" t="s">
        <v>70</v>
      </c>
      <c r="C3" s="53"/>
      <c r="D3" s="62"/>
      <c r="E3" s="53" t="s">
        <v>71</v>
      </c>
      <c r="F3" s="124" t="s">
        <v>185</v>
      </c>
      <c r="G3" s="125"/>
      <c r="H3" s="104"/>
      <c r="L3" s="126"/>
      <c r="M3" s="126"/>
      <c r="N3" s="126"/>
      <c r="O3" s="105"/>
      <c r="P3" s="127"/>
      <c r="Q3" s="127"/>
      <c r="R3" s="127"/>
      <c r="AA3" s="84" t="s">
        <v>105</v>
      </c>
      <c r="AB3" s="85" t="s">
        <v>108</v>
      </c>
      <c r="AC3" s="85" t="s">
        <v>184</v>
      </c>
      <c r="AD3" s="75" t="s">
        <v>164</v>
      </c>
      <c r="AE3" s="86" t="s">
        <v>113</v>
      </c>
    </row>
    <row r="4" spans="2:31" s="87" customFormat="1" ht="15.75" customHeight="1">
      <c r="B4" s="58" t="s">
        <v>72</v>
      </c>
      <c r="C4" s="49"/>
      <c r="D4" s="50"/>
      <c r="E4" s="49" t="s">
        <v>71</v>
      </c>
      <c r="F4" s="122" t="s">
        <v>186</v>
      </c>
      <c r="G4" s="123"/>
      <c r="H4" s="104"/>
      <c r="L4" s="126"/>
      <c r="M4" s="126"/>
      <c r="N4" s="126"/>
      <c r="O4" s="105"/>
      <c r="P4" s="127"/>
      <c r="Q4" s="127"/>
      <c r="R4" s="127"/>
      <c r="AA4" s="84" t="s">
        <v>106</v>
      </c>
      <c r="AB4" s="85" t="s">
        <v>107</v>
      </c>
      <c r="AC4" s="85" t="s">
        <v>67</v>
      </c>
      <c r="AD4" s="75" t="s">
        <v>169</v>
      </c>
      <c r="AE4" s="106" t="s">
        <v>114</v>
      </c>
    </row>
    <row r="5" spans="2:31" s="87" customFormat="1" ht="15.75" customHeight="1">
      <c r="B5" s="58" t="s">
        <v>73</v>
      </c>
      <c r="C5" s="49"/>
      <c r="D5" s="50"/>
      <c r="E5" s="49" t="s">
        <v>71</v>
      </c>
      <c r="F5" s="122" t="s">
        <v>187</v>
      </c>
      <c r="G5" s="123"/>
      <c r="H5" s="104"/>
      <c r="L5" s="105"/>
      <c r="M5" s="105"/>
      <c r="N5" s="105"/>
      <c r="O5" s="105"/>
      <c r="P5" s="107"/>
      <c r="Q5" s="107"/>
      <c r="R5" s="107"/>
      <c r="AC5" s="85" t="s">
        <v>68</v>
      </c>
      <c r="AD5" s="75" t="s">
        <v>166</v>
      </c>
      <c r="AE5" s="86" t="s">
        <v>140</v>
      </c>
    </row>
    <row r="6" spans="2:31" s="87" customFormat="1" ht="15.75" customHeight="1">
      <c r="B6" s="111" t="s">
        <v>74</v>
      </c>
      <c r="C6" s="110"/>
      <c r="D6" s="49"/>
      <c r="E6" s="49" t="s">
        <v>71</v>
      </c>
      <c r="F6" s="122" t="s">
        <v>188</v>
      </c>
      <c r="G6" s="123"/>
      <c r="H6" s="104"/>
      <c r="L6" s="105"/>
      <c r="M6" s="105"/>
      <c r="N6" s="105"/>
      <c r="O6" s="105"/>
      <c r="P6" s="107"/>
      <c r="Q6" s="107"/>
      <c r="R6" s="107"/>
      <c r="AD6" s="75" t="s">
        <v>58</v>
      </c>
      <c r="AE6" s="86" t="s">
        <v>141</v>
      </c>
    </row>
    <row r="7" spans="2:31" s="87" customFormat="1" ht="15.75" customHeight="1">
      <c r="B7" s="111" t="s">
        <v>75</v>
      </c>
      <c r="C7" s="110"/>
      <c r="D7" s="49"/>
      <c r="E7" s="49" t="s">
        <v>71</v>
      </c>
      <c r="F7" s="122" t="s">
        <v>189</v>
      </c>
      <c r="G7" s="123"/>
      <c r="H7" s="104"/>
      <c r="L7" s="105"/>
      <c r="M7" s="105"/>
      <c r="N7" s="105"/>
      <c r="O7" s="105"/>
      <c r="P7" s="107"/>
      <c r="Q7" s="107"/>
      <c r="R7" s="107"/>
      <c r="AD7" s="75" t="s">
        <v>167</v>
      </c>
      <c r="AE7" s="86" t="s">
        <v>116</v>
      </c>
    </row>
    <row r="8" spans="2:31" s="87" customFormat="1" ht="15.75" customHeight="1">
      <c r="B8" s="111" t="s">
        <v>76</v>
      </c>
      <c r="C8" s="110"/>
      <c r="D8" s="50"/>
      <c r="E8" s="49" t="s">
        <v>71</v>
      </c>
      <c r="F8" s="122">
        <v>9600853</v>
      </c>
      <c r="G8" s="123"/>
      <c r="H8" s="104"/>
      <c r="L8" s="105"/>
      <c r="M8" s="105"/>
      <c r="N8" s="105"/>
      <c r="O8" s="105"/>
      <c r="P8" s="107"/>
      <c r="Q8" s="107"/>
      <c r="R8" s="107"/>
      <c r="AD8" s="75" t="s">
        <v>170</v>
      </c>
      <c r="AE8" s="86" t="s">
        <v>136</v>
      </c>
    </row>
    <row r="9" spans="2:31" s="87" customFormat="1" ht="15.75" customHeight="1">
      <c r="B9" s="112" t="s">
        <v>77</v>
      </c>
      <c r="C9" s="60"/>
      <c r="D9" s="113"/>
      <c r="E9" s="55" t="s">
        <v>71</v>
      </c>
      <c r="F9" s="133">
        <v>0</v>
      </c>
      <c r="G9" s="134"/>
      <c r="H9" s="104"/>
      <c r="L9" s="105"/>
      <c r="M9" s="105"/>
      <c r="N9" s="105"/>
      <c r="O9" s="105"/>
      <c r="P9" s="107"/>
      <c r="Q9" s="107"/>
      <c r="R9" s="107"/>
      <c r="AE9" s="86" t="s">
        <v>117</v>
      </c>
    </row>
    <row r="10" spans="2:31">
      <c r="B10" s="55"/>
      <c r="C10" s="55"/>
      <c r="D10" s="55"/>
      <c r="E10" s="55"/>
      <c r="F10" s="55"/>
      <c r="G10" s="55"/>
      <c r="L10" s="51"/>
      <c r="M10" s="51"/>
      <c r="N10" s="51"/>
      <c r="O10" s="51"/>
      <c r="P10" s="59"/>
      <c r="Q10" s="59"/>
      <c r="R10" s="59"/>
      <c r="AE10" s="86" t="s">
        <v>118</v>
      </c>
    </row>
    <row r="11" spans="2:31">
      <c r="B11" s="52" t="s">
        <v>78</v>
      </c>
      <c r="C11" s="53"/>
      <c r="D11" s="131" t="s">
        <v>191</v>
      </c>
      <c r="E11" s="131"/>
      <c r="F11" s="131"/>
      <c r="G11" s="132"/>
      <c r="L11" s="51"/>
      <c r="M11" s="51"/>
      <c r="N11" s="51"/>
      <c r="O11" s="51"/>
      <c r="P11" s="59"/>
      <c r="Q11" s="59"/>
      <c r="R11" s="59"/>
      <c r="AE11" s="48" t="s">
        <v>120</v>
      </c>
    </row>
    <row r="12" spans="2:31">
      <c r="B12" s="54" t="s">
        <v>79</v>
      </c>
      <c r="C12" s="55"/>
      <c r="D12" s="128"/>
      <c r="E12" s="128"/>
      <c r="F12" s="128"/>
      <c r="G12" s="129"/>
      <c r="L12" s="51"/>
      <c r="M12" s="51"/>
      <c r="N12" s="51"/>
      <c r="O12" s="51"/>
      <c r="P12" s="59"/>
      <c r="Q12" s="59"/>
      <c r="R12" s="59"/>
      <c r="AE12" s="48" t="s">
        <v>122</v>
      </c>
    </row>
    <row r="13" spans="2:31">
      <c r="L13" s="51"/>
      <c r="M13" s="51"/>
      <c r="N13" s="51"/>
      <c r="O13" s="51"/>
      <c r="P13" s="130"/>
      <c r="Q13" s="130"/>
      <c r="R13" s="130"/>
      <c r="AE13" s="48" t="s">
        <v>142</v>
      </c>
    </row>
    <row r="14" spans="2:31">
      <c r="B14" s="52" t="s">
        <v>80</v>
      </c>
      <c r="C14" s="53"/>
      <c r="D14" s="56" t="s">
        <v>81</v>
      </c>
      <c r="E14" s="57" t="s">
        <v>71</v>
      </c>
      <c r="F14" s="131" t="s">
        <v>190</v>
      </c>
      <c r="G14" s="132"/>
      <c r="L14" s="51"/>
      <c r="M14" s="51"/>
      <c r="N14" s="51"/>
      <c r="O14" s="51"/>
      <c r="P14" s="130"/>
      <c r="Q14" s="130"/>
      <c r="R14" s="130"/>
      <c r="AE14" s="48" t="s">
        <v>124</v>
      </c>
    </row>
    <row r="15" spans="2:31">
      <c r="B15" s="58"/>
      <c r="C15" s="49"/>
      <c r="D15" s="51" t="s">
        <v>82</v>
      </c>
      <c r="E15" s="59" t="s">
        <v>71</v>
      </c>
      <c r="F15" s="135">
        <v>42832</v>
      </c>
      <c r="G15" s="136"/>
      <c r="L15" s="137"/>
      <c r="M15" s="137"/>
      <c r="N15" s="137"/>
      <c r="O15" s="51"/>
      <c r="P15" s="130"/>
      <c r="Q15" s="130"/>
      <c r="R15" s="130"/>
      <c r="AE15" s="48" t="s">
        <v>149</v>
      </c>
    </row>
    <row r="16" spans="2:31">
      <c r="B16" s="58"/>
      <c r="C16" s="49"/>
      <c r="D16" s="51" t="s">
        <v>83</v>
      </c>
      <c r="E16" s="59" t="s">
        <v>71</v>
      </c>
      <c r="F16" s="138">
        <v>0.38541666666666669</v>
      </c>
      <c r="G16" s="139"/>
      <c r="L16" s="137"/>
      <c r="M16" s="137"/>
      <c r="N16" s="137"/>
      <c r="O16" s="51"/>
      <c r="P16" s="130"/>
      <c r="Q16" s="130"/>
      <c r="R16" s="130"/>
      <c r="AE16" s="48" t="s">
        <v>125</v>
      </c>
    </row>
    <row r="17" spans="2:31">
      <c r="B17" s="54"/>
      <c r="C17" s="55"/>
      <c r="D17" s="60" t="s">
        <v>84</v>
      </c>
      <c r="E17" s="61" t="s">
        <v>71</v>
      </c>
      <c r="F17" s="128">
        <v>0</v>
      </c>
      <c r="G17" s="129"/>
      <c r="AE17" s="48" t="s">
        <v>146</v>
      </c>
    </row>
    <row r="18" spans="2:31">
      <c r="F18" s="108"/>
      <c r="G18" s="108"/>
      <c r="AE18" s="48" t="s">
        <v>127</v>
      </c>
    </row>
    <row r="19" spans="2:31">
      <c r="B19" s="52" t="s">
        <v>85</v>
      </c>
      <c r="C19" s="53"/>
      <c r="D19" s="56" t="s">
        <v>81</v>
      </c>
      <c r="E19" s="56" t="s">
        <v>71</v>
      </c>
      <c r="F19" s="131" t="s">
        <v>190</v>
      </c>
      <c r="G19" s="132"/>
      <c r="AE19" s="48" t="s">
        <v>121</v>
      </c>
    </row>
    <row r="20" spans="2:31">
      <c r="B20" s="58"/>
      <c r="C20" s="49"/>
      <c r="D20" s="51" t="s">
        <v>82</v>
      </c>
      <c r="E20" s="51" t="s">
        <v>71</v>
      </c>
      <c r="F20" s="135">
        <v>42836</v>
      </c>
      <c r="G20" s="136"/>
      <c r="AE20" s="48" t="s">
        <v>119</v>
      </c>
    </row>
    <row r="21" spans="2:31">
      <c r="B21" s="58"/>
      <c r="C21" s="49"/>
      <c r="D21" s="51" t="s">
        <v>83</v>
      </c>
      <c r="E21" s="51" t="s">
        <v>71</v>
      </c>
      <c r="F21" s="138">
        <v>0.6875</v>
      </c>
      <c r="G21" s="139"/>
      <c r="AE21" s="48" t="s">
        <v>151</v>
      </c>
    </row>
    <row r="22" spans="2:31">
      <c r="B22" s="54"/>
      <c r="C22" s="55"/>
      <c r="D22" s="60" t="s">
        <v>84</v>
      </c>
      <c r="E22" s="60" t="s">
        <v>71</v>
      </c>
      <c r="F22" s="128">
        <v>1381</v>
      </c>
      <c r="G22" s="129"/>
      <c r="AE22" s="48" t="s">
        <v>123</v>
      </c>
    </row>
    <row r="23" spans="2:31" ht="12" customHeight="1">
      <c r="AE23" s="48" t="s">
        <v>153</v>
      </c>
    </row>
    <row r="24" spans="2:31" ht="12" customHeight="1">
      <c r="B24" s="88">
        <f>ROUND((F20+F21)-(F15+F16),2)</f>
        <v>4.3</v>
      </c>
      <c r="C24" s="13"/>
      <c r="D24" s="14" t="s">
        <v>86</v>
      </c>
      <c r="E24" s="13"/>
      <c r="F24" s="13"/>
      <c r="G24" s="13"/>
      <c r="H24" s="89">
        <f>F22-F17</f>
        <v>1381</v>
      </c>
      <c r="I24" s="13"/>
      <c r="J24" s="15" t="s">
        <v>87</v>
      </c>
      <c r="AE24" s="48" t="s">
        <v>129</v>
      </c>
    </row>
    <row r="25" spans="2:31">
      <c r="AE25" s="48" t="s">
        <v>126</v>
      </c>
    </row>
    <row r="26" spans="2:31">
      <c r="B26" s="52" t="s">
        <v>88</v>
      </c>
      <c r="C26" s="53"/>
      <c r="D26" s="53"/>
      <c r="E26" s="53"/>
      <c r="F26" s="53"/>
      <c r="G26" s="62"/>
      <c r="H26" s="53" t="s">
        <v>89</v>
      </c>
      <c r="I26" s="53" t="s">
        <v>71</v>
      </c>
      <c r="J26" s="77">
        <f>portant</f>
        <v>4</v>
      </c>
      <c r="AE26" s="48" t="s">
        <v>128</v>
      </c>
    </row>
    <row r="27" spans="2:31">
      <c r="B27" s="58"/>
      <c r="C27" s="49"/>
      <c r="D27" s="49"/>
      <c r="E27" s="49"/>
      <c r="F27" s="49"/>
      <c r="G27" s="49"/>
      <c r="H27" s="49" t="s">
        <v>90</v>
      </c>
      <c r="I27" s="49" t="s">
        <v>71</v>
      </c>
      <c r="J27" s="78">
        <f>nul</f>
        <v>1</v>
      </c>
      <c r="AE27" s="48" t="s">
        <v>152</v>
      </c>
    </row>
    <row r="28" spans="2:31">
      <c r="B28" s="54"/>
      <c r="C28" s="55"/>
      <c r="D28" s="55"/>
      <c r="E28" s="55"/>
      <c r="F28" s="55"/>
      <c r="G28" s="55"/>
      <c r="H28" s="55" t="s">
        <v>91</v>
      </c>
      <c r="I28" s="55" t="s">
        <v>71</v>
      </c>
      <c r="J28" s="79">
        <f>J26+J27</f>
        <v>5</v>
      </c>
      <c r="AE28" s="48" t="s">
        <v>131</v>
      </c>
    </row>
    <row r="29" spans="2:31">
      <c r="AE29" s="48" t="s">
        <v>130</v>
      </c>
    </row>
    <row r="30" spans="2:31">
      <c r="B30" s="52" t="s">
        <v>92</v>
      </c>
      <c r="C30" s="53" t="s">
        <v>71</v>
      </c>
      <c r="D30" s="80">
        <f>'2.Log Book'!J89+'2.Log Book'!L89</f>
        <v>100</v>
      </c>
      <c r="E30" s="63"/>
      <c r="G30" s="52" t="s">
        <v>176</v>
      </c>
      <c r="H30" s="95">
        <f>'2.Log Book'!S89</f>
        <v>0</v>
      </c>
      <c r="AE30" s="48" t="s">
        <v>132</v>
      </c>
    </row>
    <row r="31" spans="2:31">
      <c r="B31" s="58" t="s">
        <v>93</v>
      </c>
      <c r="C31" s="49" t="s">
        <v>71</v>
      </c>
      <c r="D31" s="81">
        <f>'2.Log Book'!M89</f>
        <v>157</v>
      </c>
      <c r="E31" s="64"/>
      <c r="G31" s="54" t="s">
        <v>177</v>
      </c>
      <c r="H31" s="96">
        <f>'2.Log Book'!V89</f>
        <v>0.5</v>
      </c>
      <c r="AE31" s="48" t="s">
        <v>147</v>
      </c>
    </row>
    <row r="32" spans="2:31">
      <c r="B32" s="58" t="s">
        <v>94</v>
      </c>
      <c r="C32" s="49" t="s">
        <v>71</v>
      </c>
      <c r="D32" s="81">
        <f>'2.Log Book'!O89</f>
        <v>78</v>
      </c>
      <c r="E32" s="64"/>
      <c r="AE32" s="48" t="s">
        <v>143</v>
      </c>
    </row>
    <row r="33" spans="2:31">
      <c r="B33" s="58" t="s">
        <v>95</v>
      </c>
      <c r="C33" s="49" t="s">
        <v>71</v>
      </c>
      <c r="D33" s="81">
        <f>'2.Log Book'!Q89</f>
        <v>0</v>
      </c>
      <c r="E33" s="64"/>
      <c r="AE33" s="48" t="s">
        <v>150</v>
      </c>
    </row>
    <row r="34" spans="2:31">
      <c r="B34" s="58"/>
      <c r="C34" s="49"/>
      <c r="D34" s="82"/>
      <c r="E34" s="64"/>
      <c r="AE34" s="48" t="s">
        <v>134</v>
      </c>
    </row>
    <row r="35" spans="2:31">
      <c r="B35" s="54" t="s">
        <v>96</v>
      </c>
      <c r="C35" s="55" t="s">
        <v>71</v>
      </c>
      <c r="D35" s="83">
        <f>SUM(D30:D33)</f>
        <v>335</v>
      </c>
      <c r="E35" s="65"/>
      <c r="AE35" s="48" t="s">
        <v>135</v>
      </c>
    </row>
    <row r="36" spans="2:31">
      <c r="B36" s="49"/>
      <c r="C36" s="49"/>
      <c r="D36" s="49"/>
      <c r="AE36" s="48" t="s">
        <v>115</v>
      </c>
    </row>
    <row r="37" spans="2:31">
      <c r="AE37" s="48" t="s">
        <v>137</v>
      </c>
    </row>
    <row r="38" spans="2:31">
      <c r="AE38" s="48" t="s">
        <v>138</v>
      </c>
    </row>
    <row r="39" spans="2:31">
      <c r="AE39" s="48" t="s">
        <v>133</v>
      </c>
    </row>
    <row r="40" spans="2:31">
      <c r="AE40" s="48" t="s">
        <v>144</v>
      </c>
    </row>
    <row r="41" spans="2:31">
      <c r="AE41" s="48" t="s">
        <v>148</v>
      </c>
    </row>
    <row r="42" spans="2:31">
      <c r="AE42" s="48" t="s">
        <v>139</v>
      </c>
    </row>
    <row r="43" spans="2:31">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dimension ref="A1:AZ89"/>
  <sheetViews>
    <sheetView view="pageBreakPreview" topLeftCell="A16" zoomScaleNormal="100" zoomScaleSheetLayoutView="100" workbookViewId="0">
      <pane ySplit="2415" activePane="bottomLeft"/>
      <selection activeCell="A16" sqref="A16"/>
      <selection pane="bottomLeft" activeCell="AE87" sqref="A87:XFD200"/>
    </sheetView>
  </sheetViews>
  <sheetFormatPr baseColWidth="10" defaultRowHeight="18" customHeight="1"/>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c r="A1" s="319" t="s">
        <v>0</v>
      </c>
      <c r="B1" s="320"/>
      <c r="C1" s="320"/>
      <c r="D1" s="320"/>
      <c r="E1" s="320"/>
      <c r="F1" s="320"/>
      <c r="G1" s="320"/>
      <c r="H1" s="320"/>
      <c r="I1" s="320"/>
      <c r="J1" s="321"/>
      <c r="K1" s="319" t="s">
        <v>5</v>
      </c>
      <c r="L1" s="320"/>
      <c r="M1" s="320"/>
      <c r="N1" s="320"/>
      <c r="O1" s="320"/>
      <c r="P1" s="320"/>
      <c r="Q1" s="320"/>
      <c r="R1" s="320"/>
      <c r="S1" s="320"/>
      <c r="T1" s="320"/>
      <c r="U1" s="321"/>
      <c r="V1" s="344" t="s">
        <v>7</v>
      </c>
      <c r="W1" s="340"/>
      <c r="X1" s="340"/>
      <c r="Y1" s="340"/>
      <c r="Z1" s="340"/>
      <c r="AA1" s="340"/>
      <c r="AB1" s="341"/>
      <c r="AC1" s="340" t="s">
        <v>6</v>
      </c>
      <c r="AD1" s="340"/>
      <c r="AE1" s="340"/>
      <c r="AF1" s="340"/>
      <c r="AG1" s="340"/>
      <c r="AH1" s="340"/>
      <c r="AI1" s="340"/>
      <c r="AJ1" s="340"/>
      <c r="AK1" s="340"/>
      <c r="AL1" s="341"/>
      <c r="AM1" s="286" t="s">
        <v>178</v>
      </c>
      <c r="AN1" s="287"/>
      <c r="AO1" s="288"/>
      <c r="AP1" s="17"/>
      <c r="AQ1" s="17"/>
      <c r="AR1" s="17"/>
      <c r="AS1" s="17"/>
      <c r="AT1" s="17"/>
      <c r="AU1" s="17"/>
      <c r="AV1" s="17"/>
      <c r="AW1" s="17"/>
      <c r="AX1" s="17"/>
      <c r="AY1" s="17"/>
      <c r="AZ1" s="17"/>
    </row>
    <row r="2" spans="1:52" ht="20.25" customHeight="1">
      <c r="A2" s="304" t="s">
        <v>1</v>
      </c>
      <c r="B2" s="305"/>
      <c r="C2" s="305"/>
      <c r="D2" s="305"/>
      <c r="E2" s="305"/>
      <c r="F2" s="305"/>
      <c r="G2" s="252" t="str">
        <f>PORT_DEPART</f>
        <v>PORT VICTORIA</v>
      </c>
      <c r="H2" s="253"/>
      <c r="I2" s="253"/>
      <c r="J2" s="254"/>
      <c r="K2" s="263" t="s">
        <v>1</v>
      </c>
      <c r="L2" s="264"/>
      <c r="M2" s="264"/>
      <c r="N2" s="264"/>
      <c r="O2" s="264"/>
      <c r="P2" s="308" t="str">
        <f>PORT_arrivée</f>
        <v>PORT VICTORIA</v>
      </c>
      <c r="Q2" s="308"/>
      <c r="R2" s="308"/>
      <c r="S2" s="308"/>
      <c r="T2" s="308"/>
      <c r="U2" s="309"/>
      <c r="V2" s="272" t="str">
        <f>Patron</f>
        <v>BIGOU Eric</v>
      </c>
      <c r="W2" s="273"/>
      <c r="X2" s="273"/>
      <c r="Y2" s="273"/>
      <c r="Z2" s="273"/>
      <c r="AA2" s="273"/>
      <c r="AB2" s="274"/>
      <c r="AC2" s="342"/>
      <c r="AD2" s="342"/>
      <c r="AE2" s="342"/>
      <c r="AF2" s="342"/>
      <c r="AG2" s="342"/>
      <c r="AH2" s="342"/>
      <c r="AI2" s="342"/>
      <c r="AJ2" s="342"/>
      <c r="AK2" s="342"/>
      <c r="AL2" s="342"/>
      <c r="AM2" s="289"/>
      <c r="AN2" s="290"/>
      <c r="AO2" s="291"/>
    </row>
    <row r="3" spans="1:52" ht="20.25" customHeight="1" thickBot="1">
      <c r="A3" s="233" t="s">
        <v>2</v>
      </c>
      <c r="B3" s="234"/>
      <c r="C3" s="234"/>
      <c r="D3" s="234"/>
      <c r="E3" s="234"/>
      <c r="F3" s="234"/>
      <c r="G3" s="316">
        <f>Date_départ</f>
        <v>42832</v>
      </c>
      <c r="H3" s="317"/>
      <c r="I3" s="317"/>
      <c r="J3" s="318"/>
      <c r="K3" s="233" t="s">
        <v>2</v>
      </c>
      <c r="L3" s="234"/>
      <c r="M3" s="234"/>
      <c r="N3" s="234"/>
      <c r="O3" s="234"/>
      <c r="P3" s="306">
        <f>Date_arrivée</f>
        <v>42836</v>
      </c>
      <c r="Q3" s="306"/>
      <c r="R3" s="306"/>
      <c r="S3" s="306"/>
      <c r="T3" s="306"/>
      <c r="U3" s="307"/>
      <c r="V3" s="275"/>
      <c r="W3" s="276"/>
      <c r="X3" s="276"/>
      <c r="Y3" s="276"/>
      <c r="Z3" s="276"/>
      <c r="AA3" s="276"/>
      <c r="AB3" s="277"/>
      <c r="AC3" s="342"/>
      <c r="AD3" s="342"/>
      <c r="AE3" s="342"/>
      <c r="AF3" s="342"/>
      <c r="AG3" s="342"/>
      <c r="AH3" s="342"/>
      <c r="AI3" s="342"/>
      <c r="AJ3" s="342"/>
      <c r="AK3" s="342"/>
      <c r="AL3" s="342"/>
      <c r="AM3" s="292"/>
      <c r="AN3" s="293"/>
      <c r="AO3" s="294"/>
    </row>
    <row r="4" spans="1:52" ht="20.25" customHeight="1">
      <c r="A4" s="233" t="s">
        <v>3</v>
      </c>
      <c r="B4" s="234"/>
      <c r="C4" s="234"/>
      <c r="D4" s="234"/>
      <c r="E4" s="234"/>
      <c r="F4" s="234"/>
      <c r="G4" s="313">
        <f>Heure_départ</f>
        <v>0.38541666666666669</v>
      </c>
      <c r="H4" s="314"/>
      <c r="I4" s="314"/>
      <c r="J4" s="315"/>
      <c r="K4" s="233" t="s">
        <v>3</v>
      </c>
      <c r="L4" s="234"/>
      <c r="M4" s="234"/>
      <c r="N4" s="234"/>
      <c r="O4" s="234"/>
      <c r="P4" s="328">
        <f>Heure_arrivée</f>
        <v>0.6875</v>
      </c>
      <c r="Q4" s="328"/>
      <c r="R4" s="328"/>
      <c r="S4" s="328"/>
      <c r="T4" s="328"/>
      <c r="U4" s="329"/>
      <c r="V4" s="278" t="s">
        <v>97</v>
      </c>
      <c r="W4" s="279"/>
      <c r="X4" s="282">
        <f>Nr_Marée</f>
        <v>0</v>
      </c>
      <c r="Y4" s="282"/>
      <c r="Z4" s="282"/>
      <c r="AA4" s="282"/>
      <c r="AB4" s="283"/>
      <c r="AC4" s="342"/>
      <c r="AD4" s="342"/>
      <c r="AE4" s="342"/>
      <c r="AF4" s="342"/>
      <c r="AG4" s="342"/>
      <c r="AH4" s="342"/>
      <c r="AI4" s="342"/>
      <c r="AJ4" s="342"/>
      <c r="AK4" s="342"/>
      <c r="AL4" s="342"/>
      <c r="AM4" s="97"/>
      <c r="AN4" s="98"/>
      <c r="AO4" s="102">
        <f>AU21</f>
        <v>2</v>
      </c>
    </row>
    <row r="5" spans="1:52" ht="20.25" customHeight="1" thickBot="1">
      <c r="A5" s="255" t="s">
        <v>4</v>
      </c>
      <c r="B5" s="256"/>
      <c r="C5" s="256"/>
      <c r="D5" s="256"/>
      <c r="E5" s="256"/>
      <c r="F5" s="256"/>
      <c r="G5" s="310">
        <f>Loch_départ</f>
        <v>0</v>
      </c>
      <c r="H5" s="311"/>
      <c r="I5" s="311"/>
      <c r="J5" s="312"/>
      <c r="K5" s="255" t="s">
        <v>4</v>
      </c>
      <c r="L5" s="256"/>
      <c r="M5" s="256"/>
      <c r="N5" s="256"/>
      <c r="O5" s="256"/>
      <c r="P5" s="326">
        <f>Loch_arrivée</f>
        <v>1381</v>
      </c>
      <c r="Q5" s="326"/>
      <c r="R5" s="326"/>
      <c r="S5" s="326"/>
      <c r="T5" s="326"/>
      <c r="U5" s="327"/>
      <c r="V5" s="280"/>
      <c r="W5" s="281"/>
      <c r="X5" s="284"/>
      <c r="Y5" s="284"/>
      <c r="Z5" s="284"/>
      <c r="AA5" s="284"/>
      <c r="AB5" s="285"/>
      <c r="AC5" s="343"/>
      <c r="AD5" s="343"/>
      <c r="AE5" s="343"/>
      <c r="AF5" s="343"/>
      <c r="AG5" s="343"/>
      <c r="AH5" s="343"/>
      <c r="AI5" s="343"/>
      <c r="AJ5" s="343"/>
      <c r="AK5" s="343"/>
      <c r="AL5" s="343"/>
      <c r="AM5" s="99"/>
      <c r="AN5" s="100"/>
      <c r="AO5" s="101"/>
    </row>
    <row r="6" spans="1:52" ht="18" customHeight="1"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c r="A7" s="322" t="s">
        <v>8</v>
      </c>
      <c r="B7" s="323" t="s">
        <v>103</v>
      </c>
      <c r="C7" s="324"/>
      <c r="D7" s="324"/>
      <c r="E7" s="324"/>
      <c r="F7" s="325"/>
      <c r="G7" s="241" t="s">
        <v>9</v>
      </c>
      <c r="H7" s="242"/>
      <c r="I7" s="242"/>
      <c r="J7" s="241" t="s">
        <v>52</v>
      </c>
      <c r="K7" s="242"/>
      <c r="L7" s="242"/>
      <c r="M7" s="242"/>
      <c r="N7" s="242"/>
      <c r="O7" s="242"/>
      <c r="P7" s="242"/>
      <c r="Q7" s="242"/>
      <c r="R7" s="242"/>
      <c r="S7" s="242"/>
      <c r="T7" s="242"/>
      <c r="U7" s="242"/>
      <c r="V7" s="242"/>
      <c r="W7" s="242"/>
      <c r="X7" s="243"/>
      <c r="Y7" s="295" t="s">
        <v>45</v>
      </c>
      <c r="Z7" s="296"/>
      <c r="AA7" s="296"/>
      <c r="AB7" s="296"/>
      <c r="AC7" s="296"/>
      <c r="AD7" s="297"/>
      <c r="AE7" s="69" t="s">
        <v>56</v>
      </c>
      <c r="AF7" s="19" t="s">
        <v>61</v>
      </c>
      <c r="AG7" s="70" t="s">
        <v>57</v>
      </c>
      <c r="AH7" s="241" t="s">
        <v>43</v>
      </c>
      <c r="AI7" s="242"/>
      <c r="AJ7" s="242"/>
      <c r="AK7" s="242"/>
      <c r="AL7" s="243"/>
      <c r="AM7" s="347" t="s">
        <v>42</v>
      </c>
      <c r="AN7" s="201" t="s">
        <v>180</v>
      </c>
      <c r="AO7" s="203"/>
    </row>
    <row r="8" spans="1:52" ht="18" customHeight="1">
      <c r="A8" s="227"/>
      <c r="B8" s="232"/>
      <c r="C8" s="230"/>
      <c r="D8" s="230"/>
      <c r="E8" s="230"/>
      <c r="F8" s="231"/>
      <c r="G8" s="244" t="s">
        <v>10</v>
      </c>
      <c r="H8" s="245"/>
      <c r="I8" s="245"/>
      <c r="J8" s="244" t="s">
        <v>53</v>
      </c>
      <c r="K8" s="245"/>
      <c r="L8" s="351"/>
      <c r="M8" s="351"/>
      <c r="N8" s="351"/>
      <c r="O8" s="351"/>
      <c r="P8" s="351"/>
      <c r="Q8" s="351"/>
      <c r="R8" s="351"/>
      <c r="S8" s="351"/>
      <c r="T8" s="351"/>
      <c r="U8" s="351"/>
      <c r="V8" s="351"/>
      <c r="W8" s="351"/>
      <c r="X8" s="245"/>
      <c r="Y8" s="298" t="s">
        <v>44</v>
      </c>
      <c r="Z8" s="299"/>
      <c r="AA8" s="299"/>
      <c r="AB8" s="299"/>
      <c r="AC8" s="299"/>
      <c r="AD8" s="300"/>
      <c r="AE8" s="71" t="s">
        <v>98</v>
      </c>
      <c r="AF8" s="20" t="s">
        <v>61</v>
      </c>
      <c r="AG8" s="72" t="s">
        <v>57</v>
      </c>
      <c r="AH8" s="244" t="s">
        <v>99</v>
      </c>
      <c r="AI8" s="245"/>
      <c r="AJ8" s="245"/>
      <c r="AK8" s="245"/>
      <c r="AL8" s="246"/>
      <c r="AM8" s="348"/>
      <c r="AN8" s="345" t="s">
        <v>182</v>
      </c>
      <c r="AO8" s="346"/>
    </row>
    <row r="9" spans="1:52" ht="18" customHeight="1" thickBot="1">
      <c r="A9" s="227"/>
      <c r="B9" s="232"/>
      <c r="C9" s="230"/>
      <c r="D9" s="230"/>
      <c r="E9" s="230"/>
      <c r="F9" s="231"/>
      <c r="G9" s="336" t="s">
        <v>11</v>
      </c>
      <c r="H9" s="337"/>
      <c r="I9" s="337"/>
      <c r="J9" s="244" t="s">
        <v>54</v>
      </c>
      <c r="K9" s="245"/>
      <c r="L9" s="351"/>
      <c r="M9" s="351"/>
      <c r="N9" s="351"/>
      <c r="O9" s="351"/>
      <c r="P9" s="351"/>
      <c r="Q9" s="351"/>
      <c r="R9" s="351"/>
      <c r="S9" s="351"/>
      <c r="T9" s="351"/>
      <c r="U9" s="351"/>
      <c r="V9" s="351"/>
      <c r="W9" s="351"/>
      <c r="X9" s="245"/>
      <c r="Y9" s="301" t="s">
        <v>45</v>
      </c>
      <c r="Z9" s="302"/>
      <c r="AA9" s="302"/>
      <c r="AB9" s="302"/>
      <c r="AC9" s="302"/>
      <c r="AD9" s="303"/>
      <c r="AE9" s="71" t="s">
        <v>59</v>
      </c>
      <c r="AF9" s="20" t="s">
        <v>101</v>
      </c>
      <c r="AG9" s="73" t="s">
        <v>62</v>
      </c>
      <c r="AH9" s="247" t="s">
        <v>100</v>
      </c>
      <c r="AI9" s="248"/>
      <c r="AJ9" s="248"/>
      <c r="AK9" s="248"/>
      <c r="AL9" s="249"/>
      <c r="AM9" s="348"/>
      <c r="AN9" s="345" t="s">
        <v>181</v>
      </c>
      <c r="AO9" s="346"/>
    </row>
    <row r="10" spans="1:52" ht="18" customHeight="1">
      <c r="A10" s="227"/>
      <c r="B10" s="232"/>
      <c r="C10" s="230"/>
      <c r="D10" s="230"/>
      <c r="E10" s="230"/>
      <c r="F10" s="231"/>
      <c r="G10" s="205" t="s">
        <v>12</v>
      </c>
      <c r="H10" s="199" t="s">
        <v>13</v>
      </c>
      <c r="I10" s="199" t="s">
        <v>63</v>
      </c>
      <c r="J10" s="271">
        <v>1</v>
      </c>
      <c r="K10" s="188"/>
      <c r="L10" s="189"/>
      <c r="M10" s="271">
        <v>2</v>
      </c>
      <c r="N10" s="189"/>
      <c r="O10" s="271">
        <v>3</v>
      </c>
      <c r="P10" s="189"/>
      <c r="Q10" s="188">
        <v>4</v>
      </c>
      <c r="R10" s="189"/>
      <c r="S10" s="235" t="s">
        <v>31</v>
      </c>
      <c r="T10" s="236"/>
      <c r="U10" s="237"/>
      <c r="V10" s="201" t="s">
        <v>36</v>
      </c>
      <c r="W10" s="202"/>
      <c r="X10" s="203"/>
      <c r="Y10" s="204" t="s">
        <v>39</v>
      </c>
      <c r="Z10" s="207" t="s">
        <v>69</v>
      </c>
      <c r="AA10" s="198" t="s">
        <v>49</v>
      </c>
      <c r="AB10" s="198" t="s">
        <v>40</v>
      </c>
      <c r="AC10" s="198" t="s">
        <v>50</v>
      </c>
      <c r="AD10" s="268" t="s">
        <v>41</v>
      </c>
      <c r="AE10" s="210" t="s">
        <v>60</v>
      </c>
      <c r="AF10" s="352" t="s">
        <v>165</v>
      </c>
      <c r="AG10" s="214" t="s">
        <v>183</v>
      </c>
      <c r="AH10" s="212" t="s">
        <v>102</v>
      </c>
      <c r="AI10" s="213"/>
      <c r="AJ10" s="213"/>
      <c r="AK10" s="213"/>
      <c r="AL10" s="214"/>
      <c r="AM10" s="349"/>
      <c r="AN10" s="205" t="s">
        <v>47</v>
      </c>
      <c r="AO10" s="269" t="s">
        <v>51</v>
      </c>
    </row>
    <row r="11" spans="1:52" ht="18" customHeight="1">
      <c r="A11" s="227"/>
      <c r="B11" s="232"/>
      <c r="C11" s="230"/>
      <c r="D11" s="230"/>
      <c r="E11" s="230"/>
      <c r="F11" s="231"/>
      <c r="G11" s="205"/>
      <c r="H11" s="199"/>
      <c r="I11" s="199"/>
      <c r="J11" s="250" t="s">
        <v>14</v>
      </c>
      <c r="K11" s="190"/>
      <c r="L11" s="191"/>
      <c r="M11" s="250" t="s">
        <v>23</v>
      </c>
      <c r="N11" s="191"/>
      <c r="O11" s="250" t="s">
        <v>26</v>
      </c>
      <c r="P11" s="191"/>
      <c r="Q11" s="190" t="s">
        <v>160</v>
      </c>
      <c r="R11" s="191"/>
      <c r="S11" s="238"/>
      <c r="T11" s="239"/>
      <c r="U11" s="240"/>
      <c r="V11" s="257" t="s">
        <v>32</v>
      </c>
      <c r="W11" s="258"/>
      <c r="X11" s="259"/>
      <c r="Y11" s="205"/>
      <c r="Z11" s="208"/>
      <c r="AA11" s="199"/>
      <c r="AB11" s="199"/>
      <c r="AC11" s="199"/>
      <c r="AD11" s="269"/>
      <c r="AE11" s="211"/>
      <c r="AF11" s="353"/>
      <c r="AG11" s="217"/>
      <c r="AH11" s="215"/>
      <c r="AI11" s="216"/>
      <c r="AJ11" s="216"/>
      <c r="AK11" s="216"/>
      <c r="AL11" s="217"/>
      <c r="AM11" s="349"/>
      <c r="AN11" s="205"/>
      <c r="AO11" s="269"/>
    </row>
    <row r="12" spans="1:52" ht="18" customHeight="1" thickBot="1">
      <c r="A12" s="227" t="s">
        <v>46</v>
      </c>
      <c r="B12" s="229" t="s">
        <v>65</v>
      </c>
      <c r="C12" s="230"/>
      <c r="D12" s="230"/>
      <c r="E12" s="230"/>
      <c r="F12" s="231"/>
      <c r="G12" s="205"/>
      <c r="H12" s="199"/>
      <c r="I12" s="199"/>
      <c r="J12" s="250"/>
      <c r="K12" s="190"/>
      <c r="L12" s="191"/>
      <c r="M12" s="250"/>
      <c r="N12" s="191"/>
      <c r="O12" s="250"/>
      <c r="P12" s="191"/>
      <c r="Q12" s="190"/>
      <c r="R12" s="191"/>
      <c r="S12" s="330" t="s">
        <v>66</v>
      </c>
      <c r="T12" s="331"/>
      <c r="U12" s="332"/>
      <c r="V12" s="260"/>
      <c r="W12" s="261"/>
      <c r="X12" s="262"/>
      <c r="Y12" s="205"/>
      <c r="Z12" s="208"/>
      <c r="AA12" s="199"/>
      <c r="AB12" s="199"/>
      <c r="AC12" s="199"/>
      <c r="AD12" s="269"/>
      <c r="AE12" s="211"/>
      <c r="AF12" s="354"/>
      <c r="AG12" s="217"/>
      <c r="AH12" s="215"/>
      <c r="AI12" s="216"/>
      <c r="AJ12" s="216"/>
      <c r="AK12" s="216"/>
      <c r="AL12" s="217"/>
      <c r="AM12" s="349"/>
      <c r="AN12" s="205"/>
      <c r="AO12" s="269"/>
    </row>
    <row r="13" spans="1:52" ht="18" customHeight="1">
      <c r="A13" s="227"/>
      <c r="B13" s="232"/>
      <c r="C13" s="230"/>
      <c r="D13" s="230"/>
      <c r="E13" s="230"/>
      <c r="F13" s="231"/>
      <c r="G13" s="205"/>
      <c r="H13" s="199"/>
      <c r="I13" s="199"/>
      <c r="J13" s="250" t="s">
        <v>15</v>
      </c>
      <c r="K13" s="190"/>
      <c r="L13" s="191"/>
      <c r="M13" s="250" t="s">
        <v>24</v>
      </c>
      <c r="N13" s="191"/>
      <c r="O13" s="250" t="s">
        <v>26</v>
      </c>
      <c r="P13" s="191"/>
      <c r="Q13" s="190" t="s">
        <v>161</v>
      </c>
      <c r="R13" s="191"/>
      <c r="S13" s="330"/>
      <c r="T13" s="331"/>
      <c r="U13" s="332"/>
      <c r="V13" s="201" t="s">
        <v>37</v>
      </c>
      <c r="W13" s="202"/>
      <c r="X13" s="203"/>
      <c r="Y13" s="205"/>
      <c r="Z13" s="208"/>
      <c r="AA13" s="199"/>
      <c r="AB13" s="199"/>
      <c r="AC13" s="199"/>
      <c r="AD13" s="269"/>
      <c r="AE13" s="67" t="s">
        <v>184</v>
      </c>
      <c r="AF13" s="76" t="s">
        <v>164</v>
      </c>
      <c r="AG13" s="217"/>
      <c r="AH13" s="215"/>
      <c r="AI13" s="216"/>
      <c r="AJ13" s="216"/>
      <c r="AK13" s="216"/>
      <c r="AL13" s="217"/>
      <c r="AM13" s="349"/>
      <c r="AN13" s="205"/>
      <c r="AO13" s="269"/>
    </row>
    <row r="14" spans="1:52" ht="18" customHeight="1" thickBot="1">
      <c r="A14" s="227"/>
      <c r="B14" s="232"/>
      <c r="C14" s="230"/>
      <c r="D14" s="230"/>
      <c r="E14" s="230"/>
      <c r="F14" s="231"/>
      <c r="G14" s="205"/>
      <c r="H14" s="199"/>
      <c r="I14" s="199"/>
      <c r="J14" s="250"/>
      <c r="K14" s="190"/>
      <c r="L14" s="191"/>
      <c r="M14" s="250"/>
      <c r="N14" s="191"/>
      <c r="O14" s="250"/>
      <c r="P14" s="191"/>
      <c r="Q14" s="190"/>
      <c r="R14" s="191"/>
      <c r="S14" s="333"/>
      <c r="T14" s="334"/>
      <c r="U14" s="335"/>
      <c r="V14" s="257" t="s">
        <v>33</v>
      </c>
      <c r="W14" s="258"/>
      <c r="X14" s="259"/>
      <c r="Y14" s="205"/>
      <c r="Z14" s="208"/>
      <c r="AA14" s="199"/>
      <c r="AB14" s="199"/>
      <c r="AC14" s="199"/>
      <c r="AD14" s="269"/>
      <c r="AE14" s="67" t="s">
        <v>67</v>
      </c>
      <c r="AF14" s="221" t="s">
        <v>168</v>
      </c>
      <c r="AG14" s="217"/>
      <c r="AH14" s="215"/>
      <c r="AI14" s="216"/>
      <c r="AJ14" s="216"/>
      <c r="AK14" s="216"/>
      <c r="AL14" s="217"/>
      <c r="AM14" s="349"/>
      <c r="AN14" s="205"/>
      <c r="AO14" s="269"/>
    </row>
    <row r="15" spans="1:52" ht="18" customHeight="1" thickBot="1">
      <c r="A15" s="227"/>
      <c r="B15" s="232"/>
      <c r="C15" s="230"/>
      <c r="D15" s="230"/>
      <c r="E15" s="230"/>
      <c r="F15" s="231"/>
      <c r="G15" s="205"/>
      <c r="H15" s="199"/>
      <c r="I15" s="199"/>
      <c r="J15" s="250"/>
      <c r="K15" s="190"/>
      <c r="L15" s="191"/>
      <c r="M15" s="250"/>
      <c r="N15" s="191"/>
      <c r="O15" s="250"/>
      <c r="P15" s="191"/>
      <c r="Q15" s="190"/>
      <c r="R15" s="191"/>
      <c r="S15" s="271" t="s">
        <v>34</v>
      </c>
      <c r="T15" s="188"/>
      <c r="U15" s="189"/>
      <c r="V15" s="260"/>
      <c r="W15" s="261"/>
      <c r="X15" s="262"/>
      <c r="Y15" s="205"/>
      <c r="Z15" s="208"/>
      <c r="AA15" s="199"/>
      <c r="AB15" s="199"/>
      <c r="AC15" s="199"/>
      <c r="AD15" s="269"/>
      <c r="AE15" s="68" t="s">
        <v>68</v>
      </c>
      <c r="AF15" s="223"/>
      <c r="AG15" s="217"/>
      <c r="AH15" s="215"/>
      <c r="AI15" s="216"/>
      <c r="AJ15" s="216"/>
      <c r="AK15" s="216"/>
      <c r="AL15" s="217"/>
      <c r="AM15" s="349"/>
      <c r="AN15" s="205"/>
      <c r="AO15" s="269"/>
    </row>
    <row r="16" spans="1:52" ht="18" customHeight="1">
      <c r="A16" s="227"/>
      <c r="B16" s="232"/>
      <c r="C16" s="230"/>
      <c r="D16" s="230"/>
      <c r="E16" s="230"/>
      <c r="F16" s="231"/>
      <c r="G16" s="205"/>
      <c r="H16" s="199"/>
      <c r="I16" s="199"/>
      <c r="J16" s="250" t="s">
        <v>16</v>
      </c>
      <c r="K16" s="190"/>
      <c r="L16" s="191"/>
      <c r="M16" s="250" t="s">
        <v>25</v>
      </c>
      <c r="N16" s="191"/>
      <c r="O16" s="250" t="s">
        <v>27</v>
      </c>
      <c r="P16" s="191"/>
      <c r="Q16" s="190" t="s">
        <v>14</v>
      </c>
      <c r="R16" s="191"/>
      <c r="S16" s="250"/>
      <c r="T16" s="190"/>
      <c r="U16" s="191"/>
      <c r="V16" s="201" t="s">
        <v>38</v>
      </c>
      <c r="W16" s="202"/>
      <c r="X16" s="203"/>
      <c r="Y16" s="205"/>
      <c r="Z16" s="208"/>
      <c r="AA16" s="199"/>
      <c r="AB16" s="199"/>
      <c r="AC16" s="199"/>
      <c r="AD16" s="269"/>
      <c r="AE16" s="211" t="s">
        <v>55</v>
      </c>
      <c r="AF16" s="109" t="s">
        <v>166</v>
      </c>
      <c r="AG16" s="217"/>
      <c r="AH16" s="215"/>
      <c r="AI16" s="216"/>
      <c r="AJ16" s="216"/>
      <c r="AK16" s="216"/>
      <c r="AL16" s="217"/>
      <c r="AM16" s="349"/>
      <c r="AN16" s="205"/>
      <c r="AO16" s="269"/>
    </row>
    <row r="17" spans="1:47" ht="18" customHeight="1" thickBot="1">
      <c r="A17" s="227" t="s">
        <v>8</v>
      </c>
      <c r="B17" s="229" t="s">
        <v>104</v>
      </c>
      <c r="C17" s="230"/>
      <c r="D17" s="230"/>
      <c r="E17" s="230"/>
      <c r="F17" s="231"/>
      <c r="G17" s="205"/>
      <c r="H17" s="199"/>
      <c r="I17" s="199"/>
      <c r="J17" s="250"/>
      <c r="K17" s="190"/>
      <c r="L17" s="191"/>
      <c r="M17" s="250"/>
      <c r="N17" s="191"/>
      <c r="O17" s="250"/>
      <c r="P17" s="191"/>
      <c r="Q17" s="190"/>
      <c r="R17" s="191"/>
      <c r="S17" s="257" t="s">
        <v>35</v>
      </c>
      <c r="T17" s="258"/>
      <c r="U17" s="259"/>
      <c r="V17" s="257" t="s">
        <v>35</v>
      </c>
      <c r="W17" s="258"/>
      <c r="X17" s="259"/>
      <c r="Y17" s="205"/>
      <c r="Z17" s="208"/>
      <c r="AA17" s="199"/>
      <c r="AB17" s="199"/>
      <c r="AC17" s="199"/>
      <c r="AD17" s="269"/>
      <c r="AE17" s="211"/>
      <c r="AF17" s="74" t="s">
        <v>58</v>
      </c>
      <c r="AG17" s="217"/>
      <c r="AH17" s="215"/>
      <c r="AI17" s="216"/>
      <c r="AJ17" s="216"/>
      <c r="AK17" s="216"/>
      <c r="AL17" s="217"/>
      <c r="AM17" s="349"/>
      <c r="AN17" s="205"/>
      <c r="AO17" s="269"/>
    </row>
    <row r="18" spans="1:47" ht="18" customHeight="1" thickBot="1">
      <c r="A18" s="227"/>
      <c r="B18" s="232"/>
      <c r="C18" s="230"/>
      <c r="D18" s="230"/>
      <c r="E18" s="230"/>
      <c r="F18" s="231"/>
      <c r="G18" s="205"/>
      <c r="H18" s="199"/>
      <c r="I18" s="338"/>
      <c r="J18" s="235" t="s">
        <v>175</v>
      </c>
      <c r="K18" s="237"/>
      <c r="L18" s="90" t="s">
        <v>174</v>
      </c>
      <c r="M18" s="226" t="s">
        <v>172</v>
      </c>
      <c r="N18" s="225"/>
      <c r="O18" s="226" t="s">
        <v>171</v>
      </c>
      <c r="P18" s="225"/>
      <c r="Q18" s="224" t="s">
        <v>162</v>
      </c>
      <c r="R18" s="225"/>
      <c r="S18" s="260"/>
      <c r="T18" s="261"/>
      <c r="U18" s="262"/>
      <c r="V18" s="260"/>
      <c r="W18" s="261"/>
      <c r="X18" s="262"/>
      <c r="Y18" s="205"/>
      <c r="Z18" s="208"/>
      <c r="AA18" s="199"/>
      <c r="AB18" s="199"/>
      <c r="AC18" s="199"/>
      <c r="AD18" s="269"/>
      <c r="AE18" s="211"/>
      <c r="AF18" s="355" t="s">
        <v>167</v>
      </c>
      <c r="AG18" s="217"/>
      <c r="AH18" s="215"/>
      <c r="AI18" s="216"/>
      <c r="AJ18" s="216"/>
      <c r="AK18" s="216"/>
      <c r="AL18" s="217"/>
      <c r="AM18" s="349"/>
      <c r="AN18" s="205"/>
      <c r="AO18" s="269"/>
    </row>
    <row r="19" spans="1:47" ht="18" customHeight="1">
      <c r="A19" s="227"/>
      <c r="B19" s="232"/>
      <c r="C19" s="230"/>
      <c r="D19" s="230"/>
      <c r="E19" s="230"/>
      <c r="F19" s="231"/>
      <c r="G19" s="205"/>
      <c r="H19" s="199"/>
      <c r="I19" s="338"/>
      <c r="J19" s="21" t="s">
        <v>17</v>
      </c>
      <c r="K19" s="94" t="s">
        <v>20</v>
      </c>
      <c r="L19" s="91" t="s">
        <v>20</v>
      </c>
      <c r="M19" s="21" t="s">
        <v>17</v>
      </c>
      <c r="N19" s="22" t="s">
        <v>20</v>
      </c>
      <c r="O19" s="21" t="s">
        <v>17</v>
      </c>
      <c r="P19" s="22" t="s">
        <v>20</v>
      </c>
      <c r="Q19" s="23" t="s">
        <v>17</v>
      </c>
      <c r="R19" s="24" t="s">
        <v>20</v>
      </c>
      <c r="S19" s="21" t="s">
        <v>28</v>
      </c>
      <c r="T19" s="25" t="s">
        <v>17</v>
      </c>
      <c r="U19" s="22" t="s">
        <v>20</v>
      </c>
      <c r="V19" s="23" t="s">
        <v>28</v>
      </c>
      <c r="W19" s="24" t="s">
        <v>17</v>
      </c>
      <c r="X19" s="26" t="s">
        <v>20</v>
      </c>
      <c r="Y19" s="205"/>
      <c r="Z19" s="208"/>
      <c r="AA19" s="199"/>
      <c r="AB19" s="199"/>
      <c r="AC19" s="199"/>
      <c r="AD19" s="269"/>
      <c r="AE19" s="211"/>
      <c r="AF19" s="223"/>
      <c r="AG19" s="217"/>
      <c r="AH19" s="215"/>
      <c r="AI19" s="216"/>
      <c r="AJ19" s="216"/>
      <c r="AK19" s="216"/>
      <c r="AL19" s="217"/>
      <c r="AM19" s="349"/>
      <c r="AN19" s="205"/>
      <c r="AO19" s="269"/>
      <c r="AS19" s="18" t="s">
        <v>159</v>
      </c>
    </row>
    <row r="20" spans="1:47" ht="18" customHeight="1">
      <c r="A20" s="227"/>
      <c r="B20" s="232"/>
      <c r="C20" s="230"/>
      <c r="D20" s="230"/>
      <c r="E20" s="230"/>
      <c r="F20" s="231"/>
      <c r="G20" s="205"/>
      <c r="H20" s="199"/>
      <c r="I20" s="338"/>
      <c r="J20" s="28" t="s">
        <v>18</v>
      </c>
      <c r="K20" s="27" t="s">
        <v>21</v>
      </c>
      <c r="L20" s="92" t="s">
        <v>21</v>
      </c>
      <c r="M20" s="28" t="s">
        <v>18</v>
      </c>
      <c r="N20" s="29" t="s">
        <v>21</v>
      </c>
      <c r="O20" s="28" t="s">
        <v>18</v>
      </c>
      <c r="P20" s="29" t="s">
        <v>21</v>
      </c>
      <c r="Q20" s="30" t="s">
        <v>18</v>
      </c>
      <c r="R20" s="31" t="s">
        <v>21</v>
      </c>
      <c r="S20" s="28" t="s">
        <v>29</v>
      </c>
      <c r="T20" s="32" t="s">
        <v>18</v>
      </c>
      <c r="U20" s="29" t="s">
        <v>21</v>
      </c>
      <c r="V20" s="30" t="s">
        <v>48</v>
      </c>
      <c r="W20" s="31" t="s">
        <v>18</v>
      </c>
      <c r="X20" s="33" t="s">
        <v>21</v>
      </c>
      <c r="Y20" s="205"/>
      <c r="Z20" s="208"/>
      <c r="AA20" s="199"/>
      <c r="AB20" s="199"/>
      <c r="AC20" s="199"/>
      <c r="AD20" s="269"/>
      <c r="AE20" s="211"/>
      <c r="AF20" s="221" t="s">
        <v>170</v>
      </c>
      <c r="AG20" s="217"/>
      <c r="AH20" s="215"/>
      <c r="AI20" s="216"/>
      <c r="AJ20" s="216"/>
      <c r="AK20" s="216"/>
      <c r="AL20" s="217"/>
      <c r="AM20" s="349"/>
      <c r="AN20" s="205"/>
      <c r="AO20" s="269"/>
      <c r="AS20" s="18" t="s">
        <v>157</v>
      </c>
      <c r="AT20" s="18" t="s">
        <v>158</v>
      </c>
    </row>
    <row r="21" spans="1:47" ht="18" customHeight="1" thickBot="1">
      <c r="A21" s="228"/>
      <c r="B21" s="265"/>
      <c r="C21" s="266"/>
      <c r="D21" s="266"/>
      <c r="E21" s="266"/>
      <c r="F21" s="267"/>
      <c r="G21" s="206"/>
      <c r="H21" s="200"/>
      <c r="I21" s="339"/>
      <c r="J21" s="35" t="s">
        <v>19</v>
      </c>
      <c r="K21" s="34" t="s">
        <v>22</v>
      </c>
      <c r="L21" s="93" t="s">
        <v>22</v>
      </c>
      <c r="M21" s="35" t="s">
        <v>19</v>
      </c>
      <c r="N21" s="36" t="s">
        <v>22</v>
      </c>
      <c r="O21" s="35" t="s">
        <v>19</v>
      </c>
      <c r="P21" s="36" t="s">
        <v>22</v>
      </c>
      <c r="Q21" s="37" t="s">
        <v>19</v>
      </c>
      <c r="R21" s="38" t="s">
        <v>22</v>
      </c>
      <c r="S21" s="35" t="s">
        <v>30</v>
      </c>
      <c r="T21" s="39" t="s">
        <v>19</v>
      </c>
      <c r="U21" s="36" t="s">
        <v>22</v>
      </c>
      <c r="V21" s="37" t="s">
        <v>30</v>
      </c>
      <c r="W21" s="38" t="s">
        <v>19</v>
      </c>
      <c r="X21" s="40" t="s">
        <v>22</v>
      </c>
      <c r="Y21" s="206"/>
      <c r="Z21" s="209"/>
      <c r="AA21" s="200"/>
      <c r="AB21" s="200"/>
      <c r="AC21" s="200"/>
      <c r="AD21" s="270"/>
      <c r="AE21" s="251"/>
      <c r="AF21" s="222"/>
      <c r="AG21" s="220"/>
      <c r="AH21" s="218"/>
      <c r="AI21" s="219"/>
      <c r="AJ21" s="219"/>
      <c r="AK21" s="219"/>
      <c r="AL21" s="220"/>
      <c r="AM21" s="350"/>
      <c r="AN21" s="206"/>
      <c r="AO21" s="270"/>
      <c r="AS21" s="18">
        <f>SUM(AQ23:AQ1070)</f>
        <v>4</v>
      </c>
      <c r="AT21" s="18">
        <f>SUM(AR23:AR1070)</f>
        <v>1</v>
      </c>
      <c r="AU21" s="18">
        <f>MAX(AU23:AU86)</f>
        <v>2</v>
      </c>
    </row>
    <row r="22" spans="1:47" ht="18" customHeight="1" thickBot="1">
      <c r="A22" s="226" t="s">
        <v>64</v>
      </c>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5"/>
      <c r="AQ22" s="41" t="s">
        <v>157</v>
      </c>
      <c r="AR22" s="41" t="s">
        <v>158</v>
      </c>
      <c r="AU22" s="18" t="s">
        <v>179</v>
      </c>
    </row>
    <row r="23" spans="1:47" ht="18" customHeight="1">
      <c r="A23" s="159">
        <v>42832</v>
      </c>
      <c r="B23" s="146"/>
      <c r="C23" s="161"/>
      <c r="D23" s="161"/>
      <c r="E23" s="161"/>
      <c r="F23" s="162"/>
      <c r="G23" s="163"/>
      <c r="H23" s="165"/>
      <c r="I23" s="167">
        <v>0.38541666666666669</v>
      </c>
      <c r="J23" s="168"/>
      <c r="K23" s="170">
        <v>61</v>
      </c>
      <c r="L23" s="172"/>
      <c r="M23" s="168"/>
      <c r="N23" s="170">
        <v>117</v>
      </c>
      <c r="O23" s="168"/>
      <c r="P23" s="174">
        <v>12</v>
      </c>
      <c r="Q23" s="168"/>
      <c r="R23" s="174"/>
      <c r="S23" s="176"/>
      <c r="T23" s="178"/>
      <c r="U23" s="180"/>
      <c r="V23" s="176"/>
      <c r="W23" s="178"/>
      <c r="X23" s="180"/>
      <c r="Y23" s="182"/>
      <c r="Z23" s="183"/>
      <c r="AA23" s="140"/>
      <c r="AB23" s="140"/>
      <c r="AC23" s="140"/>
      <c r="AD23" s="142"/>
      <c r="AE23" s="12"/>
      <c r="AF23" s="144"/>
      <c r="AG23" s="144" t="s">
        <v>115</v>
      </c>
      <c r="AH23" s="146" t="s">
        <v>195</v>
      </c>
      <c r="AI23" s="147"/>
      <c r="AJ23" s="147"/>
      <c r="AK23" s="147"/>
      <c r="AL23" s="148"/>
      <c r="AM23" s="152"/>
      <c r="AN23" s="152"/>
      <c r="AO23" s="154"/>
      <c r="AQ23" s="184">
        <f>IF(G23="x", 1,0)</f>
        <v>0</v>
      </c>
      <c r="AR23" s="184">
        <f>IF(H23="x", 1,0)</f>
        <v>0</v>
      </c>
      <c r="AU23" s="356">
        <f>IF(A23="","",1)</f>
        <v>1</v>
      </c>
    </row>
    <row r="24" spans="1:47" ht="18" customHeight="1" thickBot="1">
      <c r="A24" s="160"/>
      <c r="B24" s="156"/>
      <c r="C24" s="157"/>
      <c r="D24" s="157"/>
      <c r="E24" s="157"/>
      <c r="F24" s="158"/>
      <c r="G24" s="164"/>
      <c r="H24" s="166"/>
      <c r="I24" s="166"/>
      <c r="J24" s="169"/>
      <c r="K24" s="171"/>
      <c r="L24" s="173"/>
      <c r="M24" s="169"/>
      <c r="N24" s="171"/>
      <c r="O24" s="169"/>
      <c r="P24" s="175"/>
      <c r="Q24" s="169"/>
      <c r="R24" s="175"/>
      <c r="S24" s="177"/>
      <c r="T24" s="179"/>
      <c r="U24" s="181"/>
      <c r="V24" s="177"/>
      <c r="W24" s="179"/>
      <c r="X24" s="181"/>
      <c r="Y24" s="177"/>
      <c r="Z24" s="141"/>
      <c r="AA24" s="141"/>
      <c r="AB24" s="141"/>
      <c r="AC24" s="141"/>
      <c r="AD24" s="143"/>
      <c r="AE24" s="114"/>
      <c r="AF24" s="145"/>
      <c r="AG24" s="145"/>
      <c r="AH24" s="149"/>
      <c r="AI24" s="150"/>
      <c r="AJ24" s="150"/>
      <c r="AK24" s="150"/>
      <c r="AL24" s="151"/>
      <c r="AM24" s="153"/>
      <c r="AN24" s="153"/>
      <c r="AO24" s="155"/>
      <c r="AQ24" s="184"/>
      <c r="AR24" s="184"/>
      <c r="AU24" s="356"/>
    </row>
    <row r="25" spans="1:47" ht="18" customHeight="1">
      <c r="A25" s="159">
        <v>42832</v>
      </c>
      <c r="B25" s="146" t="s">
        <v>193</v>
      </c>
      <c r="C25" s="161"/>
      <c r="D25" s="161"/>
      <c r="E25" s="161"/>
      <c r="F25" s="162"/>
      <c r="G25" s="163"/>
      <c r="H25" s="165"/>
      <c r="I25" s="167">
        <v>0.65972222222222221</v>
      </c>
      <c r="J25" s="168"/>
      <c r="K25" s="170"/>
      <c r="L25" s="172"/>
      <c r="M25" s="168"/>
      <c r="N25" s="170"/>
      <c r="O25" s="168"/>
      <c r="P25" s="174"/>
      <c r="Q25" s="168"/>
      <c r="R25" s="174"/>
      <c r="S25" s="176"/>
      <c r="T25" s="178"/>
      <c r="U25" s="180"/>
      <c r="V25" s="176"/>
      <c r="W25" s="178"/>
      <c r="X25" s="180"/>
      <c r="Y25" s="182"/>
      <c r="Z25" s="183" t="s">
        <v>107</v>
      </c>
      <c r="AA25" s="140"/>
      <c r="AB25" s="140"/>
      <c r="AC25" s="140"/>
      <c r="AD25" s="142"/>
      <c r="AE25" s="12" t="s">
        <v>67</v>
      </c>
      <c r="AF25" s="144" t="s">
        <v>169</v>
      </c>
      <c r="AG25" s="144" t="s">
        <v>115</v>
      </c>
      <c r="AH25" s="146"/>
      <c r="AI25" s="147"/>
      <c r="AJ25" s="147"/>
      <c r="AK25" s="147"/>
      <c r="AL25" s="148"/>
      <c r="AM25" s="152">
        <v>30</v>
      </c>
      <c r="AN25" s="152">
        <v>315</v>
      </c>
      <c r="AO25" s="154">
        <v>3</v>
      </c>
      <c r="AQ25" s="184">
        <f>IF(G25="x", 1,0)</f>
        <v>0</v>
      </c>
      <c r="AR25" s="184">
        <f>IF(H25="x", 1,0)</f>
        <v>0</v>
      </c>
      <c r="AU25" s="356">
        <f>IF(A25="","",1)</f>
        <v>1</v>
      </c>
    </row>
    <row r="26" spans="1:47" ht="18" customHeight="1" thickBot="1">
      <c r="A26" s="160"/>
      <c r="B26" s="156" t="s">
        <v>194</v>
      </c>
      <c r="C26" s="157"/>
      <c r="D26" s="157"/>
      <c r="E26" s="157"/>
      <c r="F26" s="158"/>
      <c r="G26" s="164"/>
      <c r="H26" s="166"/>
      <c r="I26" s="166"/>
      <c r="J26" s="169"/>
      <c r="K26" s="171"/>
      <c r="L26" s="173"/>
      <c r="M26" s="169"/>
      <c r="N26" s="171"/>
      <c r="O26" s="169"/>
      <c r="P26" s="175"/>
      <c r="Q26" s="169"/>
      <c r="R26" s="175"/>
      <c r="S26" s="177"/>
      <c r="T26" s="179"/>
      <c r="U26" s="181"/>
      <c r="V26" s="177"/>
      <c r="W26" s="179"/>
      <c r="X26" s="181"/>
      <c r="Y26" s="177"/>
      <c r="Z26" s="141"/>
      <c r="AA26" s="141"/>
      <c r="AB26" s="141"/>
      <c r="AC26" s="141"/>
      <c r="AD26" s="143"/>
      <c r="AE26" s="114">
        <v>254299</v>
      </c>
      <c r="AF26" s="145"/>
      <c r="AG26" s="145"/>
      <c r="AH26" s="149"/>
      <c r="AI26" s="150"/>
      <c r="AJ26" s="150"/>
      <c r="AK26" s="150"/>
      <c r="AL26" s="151"/>
      <c r="AM26" s="153"/>
      <c r="AN26" s="153"/>
      <c r="AO26" s="155"/>
      <c r="AQ26" s="184"/>
      <c r="AR26" s="184"/>
      <c r="AU26" s="356"/>
    </row>
    <row r="27" spans="1:47" ht="18" customHeight="1">
      <c r="A27" s="159">
        <v>42833</v>
      </c>
      <c r="B27" s="146" t="s">
        <v>196</v>
      </c>
      <c r="C27" s="161"/>
      <c r="D27" s="161"/>
      <c r="E27" s="161"/>
      <c r="F27" s="162"/>
      <c r="G27" s="163"/>
      <c r="H27" s="165"/>
      <c r="I27" s="167">
        <v>0.22916666666666666</v>
      </c>
      <c r="J27" s="168"/>
      <c r="K27" s="170"/>
      <c r="L27" s="172"/>
      <c r="M27" s="168"/>
      <c r="N27" s="170"/>
      <c r="O27" s="168"/>
      <c r="P27" s="174"/>
      <c r="Q27" s="168"/>
      <c r="R27" s="174"/>
      <c r="S27" s="176"/>
      <c r="T27" s="178"/>
      <c r="U27" s="180"/>
      <c r="V27" s="176"/>
      <c r="W27" s="178"/>
      <c r="X27" s="180"/>
      <c r="Y27" s="182"/>
      <c r="Z27" s="183" t="s">
        <v>107</v>
      </c>
      <c r="AA27" s="140"/>
      <c r="AB27" s="140"/>
      <c r="AC27" s="140"/>
      <c r="AD27" s="142"/>
      <c r="AE27" s="12" t="s">
        <v>67</v>
      </c>
      <c r="AF27" s="144" t="s">
        <v>164</v>
      </c>
      <c r="AG27" s="144" t="s">
        <v>113</v>
      </c>
      <c r="AH27" s="146"/>
      <c r="AI27" s="147"/>
      <c r="AJ27" s="147"/>
      <c r="AK27" s="147"/>
      <c r="AL27" s="148"/>
      <c r="AM27" s="152">
        <v>30</v>
      </c>
      <c r="AN27" s="152">
        <v>135</v>
      </c>
      <c r="AO27" s="154">
        <v>5</v>
      </c>
      <c r="AQ27" s="184">
        <f>IF(G27="x", 1,0)</f>
        <v>0</v>
      </c>
      <c r="AR27" s="184">
        <f>IF(H27="x", 1,0)</f>
        <v>0</v>
      </c>
      <c r="AU27" s="356">
        <f>IF(A27="","",1)</f>
        <v>1</v>
      </c>
    </row>
    <row r="28" spans="1:47" ht="18" customHeight="1" thickBot="1">
      <c r="A28" s="160"/>
      <c r="B28" s="156" t="s">
        <v>197</v>
      </c>
      <c r="C28" s="157"/>
      <c r="D28" s="157"/>
      <c r="E28" s="157"/>
      <c r="F28" s="158"/>
      <c r="G28" s="164"/>
      <c r="H28" s="166"/>
      <c r="I28" s="166"/>
      <c r="J28" s="169"/>
      <c r="K28" s="171"/>
      <c r="L28" s="173"/>
      <c r="M28" s="169"/>
      <c r="N28" s="171"/>
      <c r="O28" s="169"/>
      <c r="P28" s="175"/>
      <c r="Q28" s="169"/>
      <c r="R28" s="175"/>
      <c r="S28" s="177"/>
      <c r="T28" s="179"/>
      <c r="U28" s="181"/>
      <c r="V28" s="177"/>
      <c r="W28" s="179"/>
      <c r="X28" s="181"/>
      <c r="Y28" s="177"/>
      <c r="Z28" s="141"/>
      <c r="AA28" s="141"/>
      <c r="AB28" s="141"/>
      <c r="AC28" s="141"/>
      <c r="AD28" s="143"/>
      <c r="AE28" s="116">
        <v>254296</v>
      </c>
      <c r="AF28" s="145"/>
      <c r="AG28" s="145"/>
      <c r="AH28" s="149"/>
      <c r="AI28" s="150"/>
      <c r="AJ28" s="150"/>
      <c r="AK28" s="150"/>
      <c r="AL28" s="151"/>
      <c r="AM28" s="153"/>
      <c r="AN28" s="153"/>
      <c r="AO28" s="155"/>
      <c r="AQ28" s="184"/>
      <c r="AR28" s="184"/>
      <c r="AU28" s="356"/>
    </row>
    <row r="29" spans="1:47" ht="18" customHeight="1">
      <c r="A29" s="159">
        <v>42833</v>
      </c>
      <c r="B29" s="146" t="s">
        <v>198</v>
      </c>
      <c r="C29" s="161"/>
      <c r="D29" s="161"/>
      <c r="E29" s="161"/>
      <c r="F29" s="162"/>
      <c r="G29" s="163"/>
      <c r="H29" s="165"/>
      <c r="I29" s="167">
        <v>0.28819444444444448</v>
      </c>
      <c r="J29" s="168"/>
      <c r="K29" s="170"/>
      <c r="L29" s="172"/>
      <c r="M29" s="168"/>
      <c r="N29" s="170"/>
      <c r="O29" s="168"/>
      <c r="P29" s="174"/>
      <c r="Q29" s="168"/>
      <c r="R29" s="174"/>
      <c r="S29" s="176"/>
      <c r="T29" s="178"/>
      <c r="U29" s="180"/>
      <c r="V29" s="176"/>
      <c r="W29" s="178"/>
      <c r="X29" s="180"/>
      <c r="Y29" s="182"/>
      <c r="Z29" s="183" t="s">
        <v>107</v>
      </c>
      <c r="AA29" s="140"/>
      <c r="AB29" s="140"/>
      <c r="AC29" s="140"/>
      <c r="AD29" s="142"/>
      <c r="AE29" s="12" t="s">
        <v>67</v>
      </c>
      <c r="AF29" s="144" t="s">
        <v>164</v>
      </c>
      <c r="AG29" s="144" t="s">
        <v>113</v>
      </c>
      <c r="AH29" s="146"/>
      <c r="AI29" s="147"/>
      <c r="AJ29" s="147"/>
      <c r="AK29" s="147"/>
      <c r="AL29" s="148"/>
      <c r="AM29" s="152">
        <v>30</v>
      </c>
      <c r="AN29" s="152">
        <v>135</v>
      </c>
      <c r="AO29" s="154">
        <v>5</v>
      </c>
      <c r="AQ29" s="184">
        <f>IF(G29="x", 1,0)</f>
        <v>0</v>
      </c>
      <c r="AR29" s="184">
        <f>IF(H29="x", 1,0)</f>
        <v>0</v>
      </c>
      <c r="AU29" s="356">
        <f>IF(A29="","",1)</f>
        <v>1</v>
      </c>
    </row>
    <row r="30" spans="1:47" ht="18" customHeight="1" thickBot="1">
      <c r="A30" s="160"/>
      <c r="B30" s="156" t="s">
        <v>199</v>
      </c>
      <c r="C30" s="157"/>
      <c r="D30" s="157"/>
      <c r="E30" s="157"/>
      <c r="F30" s="158"/>
      <c r="G30" s="164"/>
      <c r="H30" s="166"/>
      <c r="I30" s="166"/>
      <c r="J30" s="169"/>
      <c r="K30" s="171"/>
      <c r="L30" s="173"/>
      <c r="M30" s="169"/>
      <c r="N30" s="171"/>
      <c r="O30" s="169"/>
      <c r="P30" s="175"/>
      <c r="Q30" s="169"/>
      <c r="R30" s="175"/>
      <c r="S30" s="177"/>
      <c r="T30" s="179"/>
      <c r="U30" s="181"/>
      <c r="V30" s="177"/>
      <c r="W30" s="179"/>
      <c r="X30" s="181"/>
      <c r="Y30" s="177"/>
      <c r="Z30" s="141"/>
      <c r="AA30" s="141"/>
      <c r="AB30" s="141"/>
      <c r="AC30" s="141"/>
      <c r="AD30" s="143"/>
      <c r="AE30" s="114">
        <v>254252</v>
      </c>
      <c r="AF30" s="145"/>
      <c r="AG30" s="145"/>
      <c r="AH30" s="149"/>
      <c r="AI30" s="150"/>
      <c r="AJ30" s="150"/>
      <c r="AK30" s="150"/>
      <c r="AL30" s="151"/>
      <c r="AM30" s="153"/>
      <c r="AN30" s="153"/>
      <c r="AO30" s="155"/>
      <c r="AQ30" s="184"/>
      <c r="AR30" s="184"/>
      <c r="AU30" s="356"/>
    </row>
    <row r="31" spans="1:47" ht="18" customHeight="1">
      <c r="A31" s="159">
        <v>42833</v>
      </c>
      <c r="B31" s="146" t="s">
        <v>200</v>
      </c>
      <c r="C31" s="161"/>
      <c r="D31" s="161"/>
      <c r="E31" s="161"/>
      <c r="F31" s="162"/>
      <c r="G31" s="163"/>
      <c r="H31" s="165"/>
      <c r="I31" s="167">
        <v>0.33333333333333331</v>
      </c>
      <c r="J31" s="168"/>
      <c r="K31" s="170"/>
      <c r="L31" s="172"/>
      <c r="M31" s="168"/>
      <c r="N31" s="170"/>
      <c r="O31" s="168"/>
      <c r="P31" s="174"/>
      <c r="Q31" s="168"/>
      <c r="R31" s="174"/>
      <c r="S31" s="176"/>
      <c r="T31" s="178"/>
      <c r="U31" s="180"/>
      <c r="V31" s="176"/>
      <c r="W31" s="178"/>
      <c r="X31" s="180"/>
      <c r="Y31" s="182"/>
      <c r="Z31" s="183" t="s">
        <v>107</v>
      </c>
      <c r="AA31" s="140"/>
      <c r="AB31" s="140"/>
      <c r="AC31" s="140"/>
      <c r="AD31" s="142"/>
      <c r="AE31" s="12" t="s">
        <v>67</v>
      </c>
      <c r="AF31" s="144" t="s">
        <v>169</v>
      </c>
      <c r="AG31" s="144" t="s">
        <v>113</v>
      </c>
      <c r="AH31" s="146"/>
      <c r="AI31" s="147"/>
      <c r="AJ31" s="147"/>
      <c r="AK31" s="147"/>
      <c r="AL31" s="148"/>
      <c r="AM31" s="152">
        <v>30</v>
      </c>
      <c r="AN31" s="152">
        <v>135</v>
      </c>
      <c r="AO31" s="154">
        <v>5</v>
      </c>
      <c r="AQ31" s="184">
        <f>IF(G31="x", 1,0)</f>
        <v>0</v>
      </c>
      <c r="AR31" s="184">
        <f>IF(H31="x", 1,0)</f>
        <v>0</v>
      </c>
      <c r="AU31" s="356">
        <f>IF(A31="","",1)</f>
        <v>1</v>
      </c>
    </row>
    <row r="32" spans="1:47" ht="18" customHeight="1" thickBot="1">
      <c r="A32" s="160"/>
      <c r="B32" s="156" t="s">
        <v>201</v>
      </c>
      <c r="C32" s="157"/>
      <c r="D32" s="157"/>
      <c r="E32" s="157"/>
      <c r="F32" s="158"/>
      <c r="G32" s="164"/>
      <c r="H32" s="166"/>
      <c r="I32" s="166"/>
      <c r="J32" s="169"/>
      <c r="K32" s="171"/>
      <c r="L32" s="173"/>
      <c r="M32" s="169"/>
      <c r="N32" s="171"/>
      <c r="O32" s="169"/>
      <c r="P32" s="175"/>
      <c r="Q32" s="169"/>
      <c r="R32" s="175"/>
      <c r="S32" s="177"/>
      <c r="T32" s="179"/>
      <c r="U32" s="181"/>
      <c r="V32" s="177"/>
      <c r="W32" s="179"/>
      <c r="X32" s="181"/>
      <c r="Y32" s="177"/>
      <c r="Z32" s="141"/>
      <c r="AA32" s="141"/>
      <c r="AB32" s="141"/>
      <c r="AC32" s="141"/>
      <c r="AD32" s="143"/>
      <c r="AE32" s="114">
        <v>254164</v>
      </c>
      <c r="AF32" s="145"/>
      <c r="AG32" s="145"/>
      <c r="AH32" s="149"/>
      <c r="AI32" s="150"/>
      <c r="AJ32" s="150"/>
      <c r="AK32" s="150"/>
      <c r="AL32" s="151"/>
      <c r="AM32" s="153"/>
      <c r="AN32" s="153"/>
      <c r="AO32" s="155"/>
      <c r="AQ32" s="184"/>
      <c r="AR32" s="184"/>
      <c r="AU32" s="356"/>
    </row>
    <row r="33" spans="1:47" ht="18" customHeight="1">
      <c r="A33" s="159">
        <v>42833</v>
      </c>
      <c r="B33" s="146" t="s">
        <v>200</v>
      </c>
      <c r="C33" s="161"/>
      <c r="D33" s="161"/>
      <c r="E33" s="161"/>
      <c r="F33" s="162"/>
      <c r="G33" s="163" t="s">
        <v>106</v>
      </c>
      <c r="H33" s="165"/>
      <c r="I33" s="167">
        <v>0.40277777777777773</v>
      </c>
      <c r="J33" s="168"/>
      <c r="K33" s="170"/>
      <c r="L33" s="172">
        <v>2</v>
      </c>
      <c r="M33" s="168">
        <v>2</v>
      </c>
      <c r="N33" s="170">
        <v>17</v>
      </c>
      <c r="O33" s="168">
        <v>3</v>
      </c>
      <c r="P33" s="174">
        <v>1</v>
      </c>
      <c r="Q33" s="168"/>
      <c r="R33" s="174"/>
      <c r="S33" s="176"/>
      <c r="T33" s="178"/>
      <c r="U33" s="180"/>
      <c r="V33" s="176" t="s">
        <v>192</v>
      </c>
      <c r="W33" s="178"/>
      <c r="X33" s="180">
        <v>0.2</v>
      </c>
      <c r="Y33" s="182"/>
      <c r="Z33" s="183" t="s">
        <v>107</v>
      </c>
      <c r="AA33" s="140"/>
      <c r="AB33" s="140"/>
      <c r="AC33" s="140"/>
      <c r="AD33" s="142"/>
      <c r="AE33" s="12" t="s">
        <v>67</v>
      </c>
      <c r="AF33" s="144" t="s">
        <v>166</v>
      </c>
      <c r="AG33" s="144" t="s">
        <v>113</v>
      </c>
      <c r="AH33" s="146"/>
      <c r="AI33" s="147"/>
      <c r="AJ33" s="147"/>
      <c r="AK33" s="147"/>
      <c r="AL33" s="148"/>
      <c r="AM33" s="152">
        <v>30</v>
      </c>
      <c r="AN33" s="152">
        <v>135</v>
      </c>
      <c r="AO33" s="154">
        <v>5</v>
      </c>
      <c r="AQ33" s="184">
        <f>IF(G33="x", 1,0)</f>
        <v>1</v>
      </c>
      <c r="AR33" s="184">
        <f>IF(H33="x", 1,0)</f>
        <v>0</v>
      </c>
      <c r="AU33" s="356">
        <f>IF(A33="","",1)</f>
        <v>1</v>
      </c>
    </row>
    <row r="34" spans="1:47" ht="18" customHeight="1" thickBot="1">
      <c r="A34" s="160"/>
      <c r="B34" s="156" t="s">
        <v>201</v>
      </c>
      <c r="C34" s="157"/>
      <c r="D34" s="157"/>
      <c r="E34" s="157"/>
      <c r="F34" s="158"/>
      <c r="G34" s="164"/>
      <c r="H34" s="166"/>
      <c r="I34" s="166"/>
      <c r="J34" s="169"/>
      <c r="K34" s="171"/>
      <c r="L34" s="173"/>
      <c r="M34" s="169"/>
      <c r="N34" s="171"/>
      <c r="O34" s="169"/>
      <c r="P34" s="175"/>
      <c r="Q34" s="169"/>
      <c r="R34" s="175"/>
      <c r="S34" s="177"/>
      <c r="T34" s="179"/>
      <c r="U34" s="181"/>
      <c r="V34" s="177"/>
      <c r="W34" s="179"/>
      <c r="X34" s="181"/>
      <c r="Y34" s="177"/>
      <c r="Z34" s="141"/>
      <c r="AA34" s="141"/>
      <c r="AB34" s="141"/>
      <c r="AC34" s="141"/>
      <c r="AD34" s="143"/>
      <c r="AE34" s="114">
        <v>254164</v>
      </c>
      <c r="AF34" s="145"/>
      <c r="AG34" s="145"/>
      <c r="AH34" s="149"/>
      <c r="AI34" s="150"/>
      <c r="AJ34" s="150"/>
      <c r="AK34" s="150"/>
      <c r="AL34" s="151"/>
      <c r="AM34" s="153"/>
      <c r="AN34" s="153"/>
      <c r="AO34" s="155"/>
      <c r="AQ34" s="184"/>
      <c r="AR34" s="184"/>
      <c r="AU34" s="356"/>
    </row>
    <row r="35" spans="1:47" ht="18" customHeight="1">
      <c r="A35" s="159">
        <v>42833</v>
      </c>
      <c r="B35" s="146" t="s">
        <v>202</v>
      </c>
      <c r="C35" s="161"/>
      <c r="D35" s="161"/>
      <c r="E35" s="161"/>
      <c r="F35" s="162"/>
      <c r="G35" s="163"/>
      <c r="H35" s="165"/>
      <c r="I35" s="167">
        <v>0.54513888888888895</v>
      </c>
      <c r="J35" s="168"/>
      <c r="K35" s="170"/>
      <c r="L35" s="172"/>
      <c r="M35" s="168"/>
      <c r="N35" s="170"/>
      <c r="O35" s="168"/>
      <c r="P35" s="174"/>
      <c r="Q35" s="168"/>
      <c r="R35" s="174"/>
      <c r="S35" s="176"/>
      <c r="T35" s="178"/>
      <c r="U35" s="180"/>
      <c r="V35" s="176"/>
      <c r="W35" s="178"/>
      <c r="X35" s="180"/>
      <c r="Y35" s="182"/>
      <c r="Z35" s="183" t="s">
        <v>107</v>
      </c>
      <c r="AA35" s="140"/>
      <c r="AB35" s="140"/>
      <c r="AC35" s="140"/>
      <c r="AD35" s="142"/>
      <c r="AE35" s="12" t="s">
        <v>67</v>
      </c>
      <c r="AF35" s="144" t="s">
        <v>169</v>
      </c>
      <c r="AG35" s="144" t="s">
        <v>113</v>
      </c>
      <c r="AH35" s="146"/>
      <c r="AI35" s="147"/>
      <c r="AJ35" s="147"/>
      <c r="AK35" s="147"/>
      <c r="AL35" s="148"/>
      <c r="AM35" s="152">
        <v>30</v>
      </c>
      <c r="AN35" s="152">
        <v>135</v>
      </c>
      <c r="AO35" s="154">
        <v>5</v>
      </c>
      <c r="AQ35" s="184">
        <f>IF(G35="x", 1,0)</f>
        <v>0</v>
      </c>
      <c r="AR35" s="184">
        <f>IF(H35="x", 1,0)</f>
        <v>0</v>
      </c>
      <c r="AU35" s="356">
        <f>IF(A35="","",1)</f>
        <v>1</v>
      </c>
    </row>
    <row r="36" spans="1:47" ht="18" customHeight="1" thickBot="1">
      <c r="A36" s="160"/>
      <c r="B36" s="156" t="s">
        <v>203</v>
      </c>
      <c r="C36" s="157"/>
      <c r="D36" s="157"/>
      <c r="E36" s="157"/>
      <c r="F36" s="158"/>
      <c r="G36" s="164"/>
      <c r="H36" s="166"/>
      <c r="I36" s="166"/>
      <c r="J36" s="169"/>
      <c r="K36" s="171"/>
      <c r="L36" s="173"/>
      <c r="M36" s="169"/>
      <c r="N36" s="171"/>
      <c r="O36" s="169"/>
      <c r="P36" s="175"/>
      <c r="Q36" s="169"/>
      <c r="R36" s="175"/>
      <c r="S36" s="177"/>
      <c r="T36" s="179"/>
      <c r="U36" s="181"/>
      <c r="V36" s="177"/>
      <c r="W36" s="179"/>
      <c r="X36" s="181"/>
      <c r="Y36" s="177"/>
      <c r="Z36" s="141"/>
      <c r="AA36" s="141"/>
      <c r="AB36" s="141"/>
      <c r="AC36" s="141"/>
      <c r="AD36" s="143"/>
      <c r="AE36" s="114">
        <v>254330</v>
      </c>
      <c r="AF36" s="145"/>
      <c r="AG36" s="145"/>
      <c r="AH36" s="149"/>
      <c r="AI36" s="150"/>
      <c r="AJ36" s="150"/>
      <c r="AK36" s="150"/>
      <c r="AL36" s="151"/>
      <c r="AM36" s="153"/>
      <c r="AN36" s="153"/>
      <c r="AO36" s="155"/>
      <c r="AQ36" s="184"/>
      <c r="AR36" s="184"/>
      <c r="AU36" s="356"/>
    </row>
    <row r="37" spans="1:47" ht="18" customHeight="1">
      <c r="A37" s="159">
        <v>42833</v>
      </c>
      <c r="B37" s="146" t="s">
        <v>204</v>
      </c>
      <c r="C37" s="161"/>
      <c r="D37" s="161"/>
      <c r="E37" s="161"/>
      <c r="F37" s="162"/>
      <c r="G37" s="163"/>
      <c r="H37" s="165"/>
      <c r="I37" s="167">
        <v>0.60416666666666663</v>
      </c>
      <c r="J37" s="168"/>
      <c r="K37" s="170"/>
      <c r="L37" s="172"/>
      <c r="M37" s="168"/>
      <c r="N37" s="170"/>
      <c r="O37" s="168"/>
      <c r="P37" s="174"/>
      <c r="Q37" s="168"/>
      <c r="R37" s="174"/>
      <c r="S37" s="176"/>
      <c r="T37" s="178"/>
      <c r="U37" s="180"/>
      <c r="V37" s="176"/>
      <c r="W37" s="178"/>
      <c r="X37" s="180"/>
      <c r="Y37" s="182"/>
      <c r="Z37" s="183" t="s">
        <v>107</v>
      </c>
      <c r="AA37" s="140"/>
      <c r="AB37" s="140"/>
      <c r="AC37" s="140"/>
      <c r="AD37" s="142"/>
      <c r="AE37" s="12" t="s">
        <v>67</v>
      </c>
      <c r="AF37" s="144" t="s">
        <v>164</v>
      </c>
      <c r="AG37" s="144" t="s">
        <v>113</v>
      </c>
      <c r="AH37" s="146"/>
      <c r="AI37" s="147"/>
      <c r="AJ37" s="147"/>
      <c r="AK37" s="147"/>
      <c r="AL37" s="148"/>
      <c r="AM37" s="152">
        <v>30</v>
      </c>
      <c r="AN37" s="152">
        <v>135</v>
      </c>
      <c r="AO37" s="154">
        <v>5</v>
      </c>
      <c r="AQ37" s="184">
        <f>IF(G37="x", 1,0)</f>
        <v>0</v>
      </c>
      <c r="AR37" s="184">
        <f>IF(H37="x", 1,0)</f>
        <v>0</v>
      </c>
      <c r="AU37" s="356">
        <f>IF(A37="","",1)</f>
        <v>1</v>
      </c>
    </row>
    <row r="38" spans="1:47" ht="18" customHeight="1" thickBot="1">
      <c r="A38" s="160"/>
      <c r="B38" s="156" t="s">
        <v>205</v>
      </c>
      <c r="C38" s="157"/>
      <c r="D38" s="157"/>
      <c r="E38" s="157"/>
      <c r="F38" s="158"/>
      <c r="G38" s="164"/>
      <c r="H38" s="166"/>
      <c r="I38" s="166"/>
      <c r="J38" s="169"/>
      <c r="K38" s="171"/>
      <c r="L38" s="173"/>
      <c r="M38" s="169"/>
      <c r="N38" s="171"/>
      <c r="O38" s="169"/>
      <c r="P38" s="175"/>
      <c r="Q38" s="169"/>
      <c r="R38" s="175"/>
      <c r="S38" s="177"/>
      <c r="T38" s="179"/>
      <c r="U38" s="181"/>
      <c r="V38" s="177"/>
      <c r="W38" s="179"/>
      <c r="X38" s="181"/>
      <c r="Y38" s="177"/>
      <c r="Z38" s="141"/>
      <c r="AA38" s="141"/>
      <c r="AB38" s="141"/>
      <c r="AC38" s="141"/>
      <c r="AD38" s="143"/>
      <c r="AE38" s="114">
        <v>254291</v>
      </c>
      <c r="AF38" s="145"/>
      <c r="AG38" s="145"/>
      <c r="AH38" s="149"/>
      <c r="AI38" s="150"/>
      <c r="AJ38" s="150"/>
      <c r="AK38" s="150"/>
      <c r="AL38" s="151"/>
      <c r="AM38" s="153"/>
      <c r="AN38" s="153"/>
      <c r="AO38" s="155"/>
      <c r="AQ38" s="184"/>
      <c r="AR38" s="184"/>
      <c r="AU38" s="356"/>
    </row>
    <row r="39" spans="1:47" ht="18" customHeight="1">
      <c r="A39" s="159">
        <v>42833</v>
      </c>
      <c r="B39" s="146" t="s">
        <v>206</v>
      </c>
      <c r="C39" s="161"/>
      <c r="D39" s="161"/>
      <c r="E39" s="161"/>
      <c r="F39" s="162"/>
      <c r="G39" s="163"/>
      <c r="H39" s="165"/>
      <c r="I39" s="167">
        <v>0.66666666666666663</v>
      </c>
      <c r="J39" s="168"/>
      <c r="K39" s="170"/>
      <c r="L39" s="172"/>
      <c r="M39" s="168"/>
      <c r="N39" s="170"/>
      <c r="O39" s="168"/>
      <c r="P39" s="174"/>
      <c r="Q39" s="168"/>
      <c r="R39" s="174"/>
      <c r="S39" s="176"/>
      <c r="T39" s="178"/>
      <c r="U39" s="180"/>
      <c r="V39" s="176"/>
      <c r="W39" s="178"/>
      <c r="X39" s="180"/>
      <c r="Y39" s="182"/>
      <c r="Z39" s="183" t="s">
        <v>107</v>
      </c>
      <c r="AA39" s="140"/>
      <c r="AB39" s="140"/>
      <c r="AC39" s="140"/>
      <c r="AD39" s="142"/>
      <c r="AE39" s="12" t="s">
        <v>67</v>
      </c>
      <c r="AF39" s="144" t="s">
        <v>169</v>
      </c>
      <c r="AG39" s="144" t="s">
        <v>113</v>
      </c>
      <c r="AH39" s="146"/>
      <c r="AI39" s="147"/>
      <c r="AJ39" s="147"/>
      <c r="AK39" s="147"/>
      <c r="AL39" s="148"/>
      <c r="AM39" s="152">
        <v>30</v>
      </c>
      <c r="AN39" s="152">
        <v>135</v>
      </c>
      <c r="AO39" s="154">
        <v>5</v>
      </c>
      <c r="AQ39" s="184">
        <f>IF(G39="x", 1,0)</f>
        <v>0</v>
      </c>
      <c r="AR39" s="184">
        <f>IF(H39="x", 1,0)</f>
        <v>0</v>
      </c>
      <c r="AU39" s="356">
        <f>IF(A39="","",1)</f>
        <v>1</v>
      </c>
    </row>
    <row r="40" spans="1:47" ht="18" customHeight="1" thickBot="1">
      <c r="A40" s="160"/>
      <c r="B40" s="156" t="s">
        <v>207</v>
      </c>
      <c r="C40" s="157"/>
      <c r="D40" s="157"/>
      <c r="E40" s="157"/>
      <c r="F40" s="158"/>
      <c r="G40" s="164"/>
      <c r="H40" s="166"/>
      <c r="I40" s="166"/>
      <c r="J40" s="169"/>
      <c r="K40" s="171"/>
      <c r="L40" s="173"/>
      <c r="M40" s="169"/>
      <c r="N40" s="171"/>
      <c r="O40" s="169"/>
      <c r="P40" s="175"/>
      <c r="Q40" s="169"/>
      <c r="R40" s="175"/>
      <c r="S40" s="177"/>
      <c r="T40" s="179"/>
      <c r="U40" s="181"/>
      <c r="V40" s="177"/>
      <c r="W40" s="179"/>
      <c r="X40" s="181"/>
      <c r="Y40" s="177"/>
      <c r="Z40" s="141"/>
      <c r="AA40" s="141"/>
      <c r="AB40" s="141"/>
      <c r="AC40" s="141"/>
      <c r="AD40" s="143"/>
      <c r="AE40" s="114">
        <v>254304</v>
      </c>
      <c r="AF40" s="145"/>
      <c r="AG40" s="145"/>
      <c r="AH40" s="149"/>
      <c r="AI40" s="150"/>
      <c r="AJ40" s="150"/>
      <c r="AK40" s="150"/>
      <c r="AL40" s="151"/>
      <c r="AM40" s="153"/>
      <c r="AN40" s="153"/>
      <c r="AO40" s="155"/>
      <c r="AQ40" s="184"/>
      <c r="AR40" s="184"/>
      <c r="AU40" s="356"/>
    </row>
    <row r="41" spans="1:47" ht="18" customHeight="1" thickBot="1">
      <c r="A41" s="159">
        <v>42833</v>
      </c>
      <c r="B41" s="156" t="s">
        <v>208</v>
      </c>
      <c r="C41" s="157"/>
      <c r="D41" s="157"/>
      <c r="E41" s="157"/>
      <c r="F41" s="158"/>
      <c r="G41" s="163"/>
      <c r="H41" s="165"/>
      <c r="I41" s="167">
        <v>0.71527777777777779</v>
      </c>
      <c r="J41" s="168"/>
      <c r="K41" s="170"/>
      <c r="L41" s="172"/>
      <c r="M41" s="168"/>
      <c r="N41" s="170"/>
      <c r="O41" s="168"/>
      <c r="P41" s="174"/>
      <c r="Q41" s="168"/>
      <c r="R41" s="174"/>
      <c r="S41" s="176"/>
      <c r="T41" s="178"/>
      <c r="U41" s="180"/>
      <c r="V41" s="176"/>
      <c r="W41" s="178"/>
      <c r="X41" s="180"/>
      <c r="Y41" s="182"/>
      <c r="Z41" s="183" t="s">
        <v>107</v>
      </c>
      <c r="AA41" s="140"/>
      <c r="AB41" s="140"/>
      <c r="AC41" s="140"/>
      <c r="AD41" s="142"/>
      <c r="AE41" s="12" t="s">
        <v>67</v>
      </c>
      <c r="AF41" s="144" t="s">
        <v>164</v>
      </c>
      <c r="AG41" s="144" t="s">
        <v>113</v>
      </c>
      <c r="AH41" s="146"/>
      <c r="AI41" s="147"/>
      <c r="AJ41" s="147"/>
      <c r="AK41" s="147"/>
      <c r="AL41" s="148"/>
      <c r="AM41" s="152">
        <v>30</v>
      </c>
      <c r="AN41" s="152">
        <v>135</v>
      </c>
      <c r="AO41" s="154">
        <v>5</v>
      </c>
      <c r="AQ41" s="184">
        <f>IF(G41="x", 1,0)</f>
        <v>0</v>
      </c>
      <c r="AR41" s="184">
        <f>IF(H41="x", 1,0)</f>
        <v>0</v>
      </c>
      <c r="AU41" s="356">
        <f>IF(A41="","",1)</f>
        <v>1</v>
      </c>
    </row>
    <row r="42" spans="1:47" ht="18" customHeight="1" thickBot="1">
      <c r="A42" s="160"/>
      <c r="B42" s="156" t="s">
        <v>209</v>
      </c>
      <c r="C42" s="157"/>
      <c r="D42" s="157"/>
      <c r="E42" s="157"/>
      <c r="F42" s="158"/>
      <c r="G42" s="164"/>
      <c r="H42" s="166"/>
      <c r="I42" s="166"/>
      <c r="J42" s="169"/>
      <c r="K42" s="171"/>
      <c r="L42" s="173"/>
      <c r="M42" s="169"/>
      <c r="N42" s="171"/>
      <c r="O42" s="169"/>
      <c r="P42" s="175"/>
      <c r="Q42" s="169"/>
      <c r="R42" s="175"/>
      <c r="S42" s="177"/>
      <c r="T42" s="179"/>
      <c r="U42" s="181"/>
      <c r="V42" s="177"/>
      <c r="W42" s="179"/>
      <c r="X42" s="181"/>
      <c r="Y42" s="177"/>
      <c r="Z42" s="141"/>
      <c r="AA42" s="141"/>
      <c r="AB42" s="141"/>
      <c r="AC42" s="141"/>
      <c r="AD42" s="143"/>
      <c r="AE42" s="115">
        <v>508520</v>
      </c>
      <c r="AF42" s="145"/>
      <c r="AG42" s="145"/>
      <c r="AH42" s="149"/>
      <c r="AI42" s="150"/>
      <c r="AJ42" s="150"/>
      <c r="AK42" s="150"/>
      <c r="AL42" s="151"/>
      <c r="AM42" s="153"/>
      <c r="AN42" s="153"/>
      <c r="AO42" s="155"/>
      <c r="AQ42" s="184"/>
      <c r="AR42" s="184"/>
      <c r="AU42" s="356"/>
    </row>
    <row r="43" spans="1:47" ht="18" customHeight="1">
      <c r="A43" s="159">
        <v>42833</v>
      </c>
      <c r="B43" s="146" t="s">
        <v>210</v>
      </c>
      <c r="C43" s="161"/>
      <c r="D43" s="161"/>
      <c r="E43" s="161"/>
      <c r="F43" s="162"/>
      <c r="G43" s="163"/>
      <c r="H43" s="165"/>
      <c r="I43" s="167">
        <v>0.76041666666666663</v>
      </c>
      <c r="J43" s="168"/>
      <c r="K43" s="170"/>
      <c r="L43" s="172"/>
      <c r="M43" s="168"/>
      <c r="N43" s="170"/>
      <c r="O43" s="168"/>
      <c r="P43" s="174"/>
      <c r="Q43" s="168"/>
      <c r="R43" s="174"/>
      <c r="S43" s="176"/>
      <c r="T43" s="178"/>
      <c r="U43" s="180"/>
      <c r="V43" s="176"/>
      <c r="W43" s="178"/>
      <c r="X43" s="180"/>
      <c r="Y43" s="182"/>
      <c r="Z43" s="183" t="s">
        <v>107</v>
      </c>
      <c r="AA43" s="140"/>
      <c r="AB43" s="140"/>
      <c r="AC43" s="140"/>
      <c r="AD43" s="142"/>
      <c r="AE43" s="12" t="s">
        <v>67</v>
      </c>
      <c r="AF43" s="144" t="s">
        <v>164</v>
      </c>
      <c r="AG43" s="144" t="s">
        <v>113</v>
      </c>
      <c r="AH43" s="146"/>
      <c r="AI43" s="147"/>
      <c r="AJ43" s="147"/>
      <c r="AK43" s="147"/>
      <c r="AL43" s="148"/>
      <c r="AM43" s="152">
        <v>30</v>
      </c>
      <c r="AN43" s="152">
        <v>135</v>
      </c>
      <c r="AO43" s="154">
        <v>5</v>
      </c>
      <c r="AQ43" s="184">
        <f>IF(G43="x", 1,0)</f>
        <v>0</v>
      </c>
      <c r="AR43" s="184">
        <f>IF(H43="x", 1,0)</f>
        <v>0</v>
      </c>
      <c r="AU43" s="356">
        <f>IF(A43="","",1)</f>
        <v>1</v>
      </c>
    </row>
    <row r="44" spans="1:47" ht="18" customHeight="1" thickBot="1">
      <c r="A44" s="160"/>
      <c r="B44" s="156" t="s">
        <v>211</v>
      </c>
      <c r="C44" s="157"/>
      <c r="D44" s="157"/>
      <c r="E44" s="157"/>
      <c r="F44" s="158"/>
      <c r="G44" s="164"/>
      <c r="H44" s="166"/>
      <c r="I44" s="166"/>
      <c r="J44" s="169"/>
      <c r="K44" s="171"/>
      <c r="L44" s="173"/>
      <c r="M44" s="169"/>
      <c r="N44" s="171"/>
      <c r="O44" s="169"/>
      <c r="P44" s="175"/>
      <c r="Q44" s="169"/>
      <c r="R44" s="175"/>
      <c r="S44" s="177"/>
      <c r="T44" s="179"/>
      <c r="U44" s="181"/>
      <c r="V44" s="177"/>
      <c r="W44" s="179"/>
      <c r="X44" s="181"/>
      <c r="Y44" s="177"/>
      <c r="Z44" s="141"/>
      <c r="AA44" s="141"/>
      <c r="AB44" s="141"/>
      <c r="AC44" s="141"/>
      <c r="AD44" s="143"/>
      <c r="AE44" s="115">
        <v>508608</v>
      </c>
      <c r="AF44" s="145"/>
      <c r="AG44" s="145"/>
      <c r="AH44" s="149"/>
      <c r="AI44" s="150"/>
      <c r="AJ44" s="150"/>
      <c r="AK44" s="150"/>
      <c r="AL44" s="151"/>
      <c r="AM44" s="153"/>
      <c r="AN44" s="153"/>
      <c r="AO44" s="155"/>
      <c r="AQ44" s="184"/>
      <c r="AR44" s="184"/>
      <c r="AU44" s="356"/>
    </row>
    <row r="45" spans="1:47" ht="18" customHeight="1">
      <c r="A45" s="159">
        <v>42833</v>
      </c>
      <c r="B45" s="146" t="s">
        <v>212</v>
      </c>
      <c r="C45" s="161"/>
      <c r="D45" s="161"/>
      <c r="E45" s="161"/>
      <c r="F45" s="162"/>
      <c r="G45" s="163"/>
      <c r="H45" s="165"/>
      <c r="I45" s="167">
        <v>0.875</v>
      </c>
      <c r="J45" s="168"/>
      <c r="K45" s="170"/>
      <c r="L45" s="172"/>
      <c r="M45" s="168"/>
      <c r="N45" s="170"/>
      <c r="O45" s="168"/>
      <c r="P45" s="174"/>
      <c r="Q45" s="168"/>
      <c r="R45" s="174"/>
      <c r="S45" s="176"/>
      <c r="T45" s="178"/>
      <c r="U45" s="180"/>
      <c r="V45" s="176"/>
      <c r="W45" s="178"/>
      <c r="X45" s="180"/>
      <c r="Y45" s="182"/>
      <c r="Z45" s="183" t="s">
        <v>107</v>
      </c>
      <c r="AA45" s="140"/>
      <c r="AB45" s="140"/>
      <c r="AC45" s="140"/>
      <c r="AD45" s="142"/>
      <c r="AE45" s="12" t="s">
        <v>67</v>
      </c>
      <c r="AF45" s="144" t="s">
        <v>164</v>
      </c>
      <c r="AG45" s="144" t="s">
        <v>113</v>
      </c>
      <c r="AH45" s="146"/>
      <c r="AI45" s="147"/>
      <c r="AJ45" s="147"/>
      <c r="AK45" s="147"/>
      <c r="AL45" s="148"/>
      <c r="AM45" s="152">
        <v>30</v>
      </c>
      <c r="AN45" s="152">
        <v>135</v>
      </c>
      <c r="AO45" s="154">
        <v>5</v>
      </c>
      <c r="AQ45" s="184">
        <f>IF(G45="x", 1,0)</f>
        <v>0</v>
      </c>
      <c r="AR45" s="184">
        <f>IF(H45="x", 1,0)</f>
        <v>0</v>
      </c>
      <c r="AU45" s="356">
        <f>IF(A45="","",1)</f>
        <v>1</v>
      </c>
    </row>
    <row r="46" spans="1:47" ht="18" customHeight="1" thickBot="1">
      <c r="A46" s="160"/>
      <c r="B46" s="156" t="s">
        <v>213</v>
      </c>
      <c r="C46" s="157"/>
      <c r="D46" s="157"/>
      <c r="E46" s="157"/>
      <c r="F46" s="158"/>
      <c r="G46" s="164"/>
      <c r="H46" s="166"/>
      <c r="I46" s="166"/>
      <c r="J46" s="169"/>
      <c r="K46" s="171"/>
      <c r="L46" s="173"/>
      <c r="M46" s="169"/>
      <c r="N46" s="171"/>
      <c r="O46" s="169"/>
      <c r="P46" s="175"/>
      <c r="Q46" s="169"/>
      <c r="R46" s="175"/>
      <c r="S46" s="177"/>
      <c r="T46" s="179"/>
      <c r="U46" s="181"/>
      <c r="V46" s="177"/>
      <c r="W46" s="179"/>
      <c r="X46" s="181"/>
      <c r="Y46" s="177"/>
      <c r="Z46" s="141"/>
      <c r="AA46" s="141"/>
      <c r="AB46" s="141"/>
      <c r="AC46" s="141"/>
      <c r="AD46" s="143"/>
      <c r="AE46" s="114">
        <v>254293</v>
      </c>
      <c r="AF46" s="145"/>
      <c r="AG46" s="145"/>
      <c r="AH46" s="149"/>
      <c r="AI46" s="150"/>
      <c r="AJ46" s="150"/>
      <c r="AK46" s="150"/>
      <c r="AL46" s="151"/>
      <c r="AM46" s="153"/>
      <c r="AN46" s="153"/>
      <c r="AO46" s="155"/>
      <c r="AQ46" s="184"/>
      <c r="AR46" s="184"/>
      <c r="AU46" s="356"/>
    </row>
    <row r="47" spans="1:47" ht="18" customHeight="1">
      <c r="A47" s="159">
        <v>42833</v>
      </c>
      <c r="B47" s="146" t="s">
        <v>214</v>
      </c>
      <c r="C47" s="161"/>
      <c r="D47" s="161"/>
      <c r="E47" s="161"/>
      <c r="F47" s="162"/>
      <c r="G47" s="163"/>
      <c r="H47" s="165"/>
      <c r="I47" s="167">
        <v>0.95833333333333337</v>
      </c>
      <c r="J47" s="168"/>
      <c r="K47" s="170"/>
      <c r="L47" s="172"/>
      <c r="M47" s="168"/>
      <c r="N47" s="170"/>
      <c r="O47" s="168"/>
      <c r="P47" s="174"/>
      <c r="Q47" s="168"/>
      <c r="R47" s="174"/>
      <c r="S47" s="176"/>
      <c r="T47" s="178"/>
      <c r="U47" s="180"/>
      <c r="V47" s="176"/>
      <c r="W47" s="178"/>
      <c r="X47" s="180"/>
      <c r="Y47" s="182"/>
      <c r="Z47" s="183" t="s">
        <v>107</v>
      </c>
      <c r="AA47" s="140"/>
      <c r="AB47" s="140"/>
      <c r="AC47" s="140"/>
      <c r="AD47" s="142"/>
      <c r="AE47" s="12" t="s">
        <v>67</v>
      </c>
      <c r="AF47" s="144" t="s">
        <v>164</v>
      </c>
      <c r="AG47" s="144" t="s">
        <v>113</v>
      </c>
      <c r="AH47" s="146"/>
      <c r="AI47" s="147"/>
      <c r="AJ47" s="147"/>
      <c r="AK47" s="147"/>
      <c r="AL47" s="148"/>
      <c r="AM47" s="152">
        <v>30</v>
      </c>
      <c r="AN47" s="152">
        <v>135</v>
      </c>
      <c r="AO47" s="154">
        <v>5</v>
      </c>
      <c r="AQ47" s="184">
        <f>IF(G47="x", 1,0)</f>
        <v>0</v>
      </c>
      <c r="AR47" s="184">
        <f>IF(H47="x", 1,0)</f>
        <v>0</v>
      </c>
      <c r="AU47" s="356">
        <f>IF(A47="","",1)</f>
        <v>1</v>
      </c>
    </row>
    <row r="48" spans="1:47" ht="18" customHeight="1" thickBot="1">
      <c r="A48" s="160"/>
      <c r="B48" s="156" t="s">
        <v>215</v>
      </c>
      <c r="C48" s="157"/>
      <c r="D48" s="157"/>
      <c r="E48" s="157"/>
      <c r="F48" s="158"/>
      <c r="G48" s="164"/>
      <c r="H48" s="166"/>
      <c r="I48" s="166"/>
      <c r="J48" s="169"/>
      <c r="K48" s="171"/>
      <c r="L48" s="173"/>
      <c r="M48" s="169"/>
      <c r="N48" s="171"/>
      <c r="O48" s="169"/>
      <c r="P48" s="175"/>
      <c r="Q48" s="169"/>
      <c r="R48" s="175"/>
      <c r="S48" s="177"/>
      <c r="T48" s="179"/>
      <c r="U48" s="181"/>
      <c r="V48" s="177"/>
      <c r="W48" s="179"/>
      <c r="X48" s="181"/>
      <c r="Y48" s="177"/>
      <c r="Z48" s="141"/>
      <c r="AA48" s="141"/>
      <c r="AB48" s="141"/>
      <c r="AC48" s="141"/>
      <c r="AD48" s="143"/>
      <c r="AE48" s="114">
        <v>254379</v>
      </c>
      <c r="AF48" s="145"/>
      <c r="AG48" s="145"/>
      <c r="AH48" s="149"/>
      <c r="AI48" s="150"/>
      <c r="AJ48" s="150"/>
      <c r="AK48" s="150"/>
      <c r="AL48" s="151"/>
      <c r="AM48" s="153"/>
      <c r="AN48" s="153"/>
      <c r="AO48" s="155"/>
      <c r="AQ48" s="184"/>
      <c r="AR48" s="184"/>
      <c r="AU48" s="356"/>
    </row>
    <row r="49" spans="1:47" ht="18" customHeight="1">
      <c r="A49" s="159">
        <v>42834</v>
      </c>
      <c r="B49" s="146" t="s">
        <v>216</v>
      </c>
      <c r="C49" s="161"/>
      <c r="D49" s="161"/>
      <c r="E49" s="161"/>
      <c r="F49" s="162"/>
      <c r="G49" s="163"/>
      <c r="H49" s="165"/>
      <c r="I49" s="167">
        <v>4.1666666666666664E-2</v>
      </c>
      <c r="J49" s="168"/>
      <c r="K49" s="170"/>
      <c r="L49" s="172"/>
      <c r="M49" s="168"/>
      <c r="N49" s="170"/>
      <c r="O49" s="168"/>
      <c r="P49" s="174"/>
      <c r="Q49" s="168"/>
      <c r="R49" s="174"/>
      <c r="S49" s="176"/>
      <c r="T49" s="178"/>
      <c r="U49" s="180"/>
      <c r="V49" s="176"/>
      <c r="W49" s="178"/>
      <c r="X49" s="180"/>
      <c r="Y49" s="182"/>
      <c r="Z49" s="183" t="s">
        <v>107</v>
      </c>
      <c r="AA49" s="140"/>
      <c r="AB49" s="140"/>
      <c r="AC49" s="140"/>
      <c r="AD49" s="142"/>
      <c r="AE49" s="12" t="s">
        <v>67</v>
      </c>
      <c r="AF49" s="144" t="s">
        <v>164</v>
      </c>
      <c r="AG49" s="144" t="s">
        <v>113</v>
      </c>
      <c r="AH49" s="146"/>
      <c r="AI49" s="147"/>
      <c r="AJ49" s="147"/>
      <c r="AK49" s="147"/>
      <c r="AL49" s="148"/>
      <c r="AM49" s="152">
        <v>30</v>
      </c>
      <c r="AN49" s="152">
        <v>135</v>
      </c>
      <c r="AO49" s="154">
        <v>5</v>
      </c>
      <c r="AQ49" s="184">
        <f>IF(G49="x", 1,0)</f>
        <v>0</v>
      </c>
      <c r="AR49" s="184">
        <f>IF(H49="x", 1,0)</f>
        <v>0</v>
      </c>
      <c r="AU49" s="356">
        <f>IF(A49="","",1)</f>
        <v>1</v>
      </c>
    </row>
    <row r="50" spans="1:47" ht="18" customHeight="1" thickBot="1">
      <c r="A50" s="160"/>
      <c r="B50" s="156" t="s">
        <v>217</v>
      </c>
      <c r="C50" s="157"/>
      <c r="D50" s="157"/>
      <c r="E50" s="157"/>
      <c r="F50" s="158"/>
      <c r="G50" s="164"/>
      <c r="H50" s="166"/>
      <c r="I50" s="166"/>
      <c r="J50" s="169"/>
      <c r="K50" s="171"/>
      <c r="L50" s="173"/>
      <c r="M50" s="169"/>
      <c r="N50" s="171"/>
      <c r="O50" s="169"/>
      <c r="P50" s="175"/>
      <c r="Q50" s="169"/>
      <c r="R50" s="175"/>
      <c r="S50" s="177"/>
      <c r="T50" s="179"/>
      <c r="U50" s="181"/>
      <c r="V50" s="177"/>
      <c r="W50" s="179"/>
      <c r="X50" s="181"/>
      <c r="Y50" s="177"/>
      <c r="Z50" s="141"/>
      <c r="AA50" s="141"/>
      <c r="AB50" s="141"/>
      <c r="AC50" s="141"/>
      <c r="AD50" s="143"/>
      <c r="AE50" s="114">
        <v>254344</v>
      </c>
      <c r="AF50" s="145"/>
      <c r="AG50" s="145"/>
      <c r="AH50" s="149"/>
      <c r="AI50" s="150"/>
      <c r="AJ50" s="150"/>
      <c r="AK50" s="150"/>
      <c r="AL50" s="151"/>
      <c r="AM50" s="153"/>
      <c r="AN50" s="153"/>
      <c r="AO50" s="155"/>
      <c r="AQ50" s="184"/>
      <c r="AR50" s="184"/>
      <c r="AU50" s="356"/>
    </row>
    <row r="51" spans="1:47" ht="18" customHeight="1">
      <c r="A51" s="159">
        <v>42834</v>
      </c>
      <c r="B51" s="146" t="s">
        <v>218</v>
      </c>
      <c r="C51" s="161"/>
      <c r="D51" s="161"/>
      <c r="E51" s="161"/>
      <c r="F51" s="162"/>
      <c r="G51" s="163"/>
      <c r="H51" s="165"/>
      <c r="I51" s="167">
        <v>0.125</v>
      </c>
      <c r="J51" s="168"/>
      <c r="K51" s="170"/>
      <c r="L51" s="172"/>
      <c r="M51" s="168"/>
      <c r="N51" s="170"/>
      <c r="O51" s="168"/>
      <c r="P51" s="174"/>
      <c r="Q51" s="168"/>
      <c r="R51" s="174"/>
      <c r="S51" s="176"/>
      <c r="T51" s="178"/>
      <c r="U51" s="180"/>
      <c r="V51" s="176"/>
      <c r="W51" s="178"/>
      <c r="X51" s="180"/>
      <c r="Y51" s="182"/>
      <c r="Z51" s="183" t="s">
        <v>107</v>
      </c>
      <c r="AA51" s="140"/>
      <c r="AB51" s="140"/>
      <c r="AC51" s="140"/>
      <c r="AD51" s="142"/>
      <c r="AE51" s="12" t="s">
        <v>67</v>
      </c>
      <c r="AF51" s="144" t="s">
        <v>164</v>
      </c>
      <c r="AG51" s="144" t="s">
        <v>113</v>
      </c>
      <c r="AH51" s="146"/>
      <c r="AI51" s="147"/>
      <c r="AJ51" s="147"/>
      <c r="AK51" s="147"/>
      <c r="AL51" s="148"/>
      <c r="AM51" s="152">
        <v>30</v>
      </c>
      <c r="AN51" s="152">
        <v>135</v>
      </c>
      <c r="AO51" s="154">
        <v>5</v>
      </c>
      <c r="AQ51" s="184">
        <f>IF(G51="x", 1,0)</f>
        <v>0</v>
      </c>
      <c r="AR51" s="184">
        <f>IF(H51="x", 1,0)</f>
        <v>0</v>
      </c>
      <c r="AU51" s="356">
        <f>IF(A51="","",1)</f>
        <v>1</v>
      </c>
    </row>
    <row r="52" spans="1:47" ht="18" customHeight="1" thickBot="1">
      <c r="A52" s="160"/>
      <c r="B52" s="156" t="s">
        <v>219</v>
      </c>
      <c r="C52" s="157"/>
      <c r="D52" s="157"/>
      <c r="E52" s="157"/>
      <c r="F52" s="158"/>
      <c r="G52" s="164"/>
      <c r="H52" s="166"/>
      <c r="I52" s="166"/>
      <c r="J52" s="169"/>
      <c r="K52" s="171"/>
      <c r="L52" s="173"/>
      <c r="M52" s="169"/>
      <c r="N52" s="171"/>
      <c r="O52" s="169"/>
      <c r="P52" s="175"/>
      <c r="Q52" s="169"/>
      <c r="R52" s="175"/>
      <c r="S52" s="177"/>
      <c r="T52" s="179"/>
      <c r="U52" s="181"/>
      <c r="V52" s="177"/>
      <c r="W52" s="179"/>
      <c r="X52" s="181"/>
      <c r="Y52" s="177"/>
      <c r="Z52" s="141"/>
      <c r="AA52" s="141"/>
      <c r="AB52" s="141"/>
      <c r="AC52" s="141"/>
      <c r="AD52" s="143"/>
      <c r="AE52" s="114">
        <v>254281</v>
      </c>
      <c r="AF52" s="145"/>
      <c r="AG52" s="145"/>
      <c r="AH52" s="149"/>
      <c r="AI52" s="150"/>
      <c r="AJ52" s="150"/>
      <c r="AK52" s="150"/>
      <c r="AL52" s="151"/>
      <c r="AM52" s="153"/>
      <c r="AN52" s="153"/>
      <c r="AO52" s="155"/>
      <c r="AQ52" s="184"/>
      <c r="AR52" s="184"/>
      <c r="AU52" s="356"/>
    </row>
    <row r="53" spans="1:47" ht="18" customHeight="1">
      <c r="A53" s="159">
        <v>42834</v>
      </c>
      <c r="B53" s="146" t="s">
        <v>220</v>
      </c>
      <c r="C53" s="161"/>
      <c r="D53" s="161"/>
      <c r="E53" s="161"/>
      <c r="F53" s="162"/>
      <c r="G53" s="163"/>
      <c r="H53" s="165"/>
      <c r="I53" s="167">
        <v>0.20833333333333334</v>
      </c>
      <c r="J53" s="168"/>
      <c r="K53" s="170"/>
      <c r="L53" s="172"/>
      <c r="M53" s="168"/>
      <c r="N53" s="170"/>
      <c r="O53" s="168"/>
      <c r="P53" s="174"/>
      <c r="Q53" s="168"/>
      <c r="R53" s="174"/>
      <c r="S53" s="176"/>
      <c r="T53" s="178"/>
      <c r="U53" s="180"/>
      <c r="V53" s="176"/>
      <c r="W53" s="178"/>
      <c r="X53" s="180"/>
      <c r="Y53" s="182"/>
      <c r="Z53" s="183" t="s">
        <v>107</v>
      </c>
      <c r="AA53" s="140"/>
      <c r="AB53" s="140"/>
      <c r="AC53" s="140"/>
      <c r="AD53" s="142"/>
      <c r="AE53" s="12" t="s">
        <v>67</v>
      </c>
      <c r="AF53" s="144" t="s">
        <v>164</v>
      </c>
      <c r="AG53" s="144" t="s">
        <v>113</v>
      </c>
      <c r="AH53" s="146"/>
      <c r="AI53" s="147"/>
      <c r="AJ53" s="147"/>
      <c r="AK53" s="147"/>
      <c r="AL53" s="148"/>
      <c r="AM53" s="152">
        <v>30</v>
      </c>
      <c r="AN53" s="152">
        <v>225</v>
      </c>
      <c r="AO53" s="154">
        <v>10</v>
      </c>
      <c r="AQ53" s="184">
        <f>IF(G53="x", 1,0)</f>
        <v>0</v>
      </c>
      <c r="AR53" s="184">
        <f>IF(H53="x", 1,0)</f>
        <v>0</v>
      </c>
      <c r="AU53" s="356">
        <f>IF(A53="","",1)</f>
        <v>1</v>
      </c>
    </row>
    <row r="54" spans="1:47" ht="18" customHeight="1" thickBot="1">
      <c r="A54" s="160"/>
      <c r="B54" s="156" t="s">
        <v>221</v>
      </c>
      <c r="C54" s="157"/>
      <c r="D54" s="157"/>
      <c r="E54" s="157"/>
      <c r="F54" s="158"/>
      <c r="G54" s="164"/>
      <c r="H54" s="166"/>
      <c r="I54" s="166"/>
      <c r="J54" s="169"/>
      <c r="K54" s="171"/>
      <c r="L54" s="173"/>
      <c r="M54" s="169"/>
      <c r="N54" s="171"/>
      <c r="O54" s="169"/>
      <c r="P54" s="175"/>
      <c r="Q54" s="169"/>
      <c r="R54" s="175"/>
      <c r="S54" s="177"/>
      <c r="T54" s="179"/>
      <c r="U54" s="181"/>
      <c r="V54" s="177"/>
      <c r="W54" s="179"/>
      <c r="X54" s="181"/>
      <c r="Y54" s="177"/>
      <c r="Z54" s="141"/>
      <c r="AA54" s="141"/>
      <c r="AB54" s="141"/>
      <c r="AC54" s="141"/>
      <c r="AD54" s="143"/>
      <c r="AE54" s="114">
        <v>254244</v>
      </c>
      <c r="AF54" s="145"/>
      <c r="AG54" s="145"/>
      <c r="AH54" s="149"/>
      <c r="AI54" s="150"/>
      <c r="AJ54" s="150"/>
      <c r="AK54" s="150"/>
      <c r="AL54" s="151"/>
      <c r="AM54" s="153"/>
      <c r="AN54" s="153"/>
      <c r="AO54" s="155"/>
      <c r="AQ54" s="184"/>
      <c r="AR54" s="184"/>
      <c r="AU54" s="356"/>
    </row>
    <row r="55" spans="1:47" ht="18" customHeight="1">
      <c r="A55" s="159">
        <v>42834</v>
      </c>
      <c r="B55" s="146" t="s">
        <v>222</v>
      </c>
      <c r="C55" s="161"/>
      <c r="D55" s="161"/>
      <c r="E55" s="161"/>
      <c r="F55" s="162"/>
      <c r="G55" s="163"/>
      <c r="H55" s="165"/>
      <c r="I55" s="167">
        <v>0.27083333333333331</v>
      </c>
      <c r="J55" s="168"/>
      <c r="K55" s="170"/>
      <c r="L55" s="172"/>
      <c r="M55" s="168"/>
      <c r="N55" s="170"/>
      <c r="O55" s="168"/>
      <c r="P55" s="174"/>
      <c r="Q55" s="168"/>
      <c r="R55" s="174"/>
      <c r="S55" s="176"/>
      <c r="T55" s="178"/>
      <c r="U55" s="180"/>
      <c r="V55" s="176"/>
      <c r="W55" s="178"/>
      <c r="X55" s="180"/>
      <c r="Y55" s="182"/>
      <c r="Z55" s="183" t="s">
        <v>107</v>
      </c>
      <c r="AA55" s="140"/>
      <c r="AB55" s="140"/>
      <c r="AC55" s="140"/>
      <c r="AD55" s="142"/>
      <c r="AE55" s="12" t="s">
        <v>67</v>
      </c>
      <c r="AF55" s="144" t="s">
        <v>164</v>
      </c>
      <c r="AG55" s="144" t="s">
        <v>113</v>
      </c>
      <c r="AH55" s="146"/>
      <c r="AI55" s="147"/>
      <c r="AJ55" s="147"/>
      <c r="AK55" s="147"/>
      <c r="AL55" s="148"/>
      <c r="AM55" s="152">
        <v>30</v>
      </c>
      <c r="AN55" s="152">
        <v>225</v>
      </c>
      <c r="AO55" s="154">
        <v>10</v>
      </c>
      <c r="AQ55" s="184">
        <f>IF(G55="x", 1,0)</f>
        <v>0</v>
      </c>
      <c r="AR55" s="184">
        <f>IF(H55="x", 1,0)</f>
        <v>0</v>
      </c>
      <c r="AU55" s="356">
        <f>IF(A55="","",1)</f>
        <v>1</v>
      </c>
    </row>
    <row r="56" spans="1:47" ht="18" customHeight="1" thickBot="1">
      <c r="A56" s="160"/>
      <c r="B56" s="156" t="s">
        <v>223</v>
      </c>
      <c r="C56" s="157"/>
      <c r="D56" s="157"/>
      <c r="E56" s="157"/>
      <c r="F56" s="158"/>
      <c r="G56" s="164"/>
      <c r="H56" s="166"/>
      <c r="I56" s="166"/>
      <c r="J56" s="169"/>
      <c r="K56" s="171"/>
      <c r="L56" s="173"/>
      <c r="M56" s="169"/>
      <c r="N56" s="171"/>
      <c r="O56" s="169"/>
      <c r="P56" s="175"/>
      <c r="Q56" s="169"/>
      <c r="R56" s="175"/>
      <c r="S56" s="177"/>
      <c r="T56" s="179"/>
      <c r="U56" s="181"/>
      <c r="V56" s="177"/>
      <c r="W56" s="179"/>
      <c r="X56" s="181"/>
      <c r="Y56" s="177"/>
      <c r="Z56" s="141"/>
      <c r="AA56" s="141"/>
      <c r="AB56" s="141"/>
      <c r="AC56" s="141"/>
      <c r="AD56" s="143"/>
      <c r="AE56" s="114">
        <v>254371</v>
      </c>
      <c r="AF56" s="145"/>
      <c r="AG56" s="145"/>
      <c r="AH56" s="149"/>
      <c r="AI56" s="150"/>
      <c r="AJ56" s="150"/>
      <c r="AK56" s="150"/>
      <c r="AL56" s="151"/>
      <c r="AM56" s="153"/>
      <c r="AN56" s="153"/>
      <c r="AO56" s="155"/>
      <c r="AQ56" s="184"/>
      <c r="AR56" s="184"/>
      <c r="AU56" s="356"/>
    </row>
    <row r="57" spans="1:47" ht="18" customHeight="1">
      <c r="A57" s="159">
        <v>42834</v>
      </c>
      <c r="B57" s="146" t="s">
        <v>224</v>
      </c>
      <c r="C57" s="161"/>
      <c r="D57" s="161"/>
      <c r="E57" s="161"/>
      <c r="F57" s="162"/>
      <c r="G57" s="163" t="s">
        <v>106</v>
      </c>
      <c r="H57" s="165"/>
      <c r="I57" s="167">
        <v>0.33680555555555558</v>
      </c>
      <c r="J57" s="168"/>
      <c r="K57" s="170"/>
      <c r="L57" s="172">
        <v>2</v>
      </c>
      <c r="M57" s="168">
        <v>2</v>
      </c>
      <c r="N57" s="170">
        <v>8</v>
      </c>
      <c r="O57" s="168">
        <v>3</v>
      </c>
      <c r="P57" s="174">
        <v>30</v>
      </c>
      <c r="Q57" s="168"/>
      <c r="R57" s="174"/>
      <c r="S57" s="176"/>
      <c r="T57" s="178"/>
      <c r="U57" s="180"/>
      <c r="V57" s="176" t="s">
        <v>192</v>
      </c>
      <c r="W57" s="178"/>
      <c r="X57" s="180">
        <v>0.3</v>
      </c>
      <c r="Y57" s="182"/>
      <c r="Z57" s="183" t="s">
        <v>107</v>
      </c>
      <c r="AA57" s="140"/>
      <c r="AB57" s="140"/>
      <c r="AC57" s="140"/>
      <c r="AD57" s="142"/>
      <c r="AE57" s="12" t="s">
        <v>67</v>
      </c>
      <c r="AF57" s="144" t="s">
        <v>166</v>
      </c>
      <c r="AG57" s="144" t="s">
        <v>113</v>
      </c>
      <c r="AH57" s="146"/>
      <c r="AI57" s="147"/>
      <c r="AJ57" s="147"/>
      <c r="AK57" s="147"/>
      <c r="AL57" s="148"/>
      <c r="AM57" s="152">
        <v>30</v>
      </c>
      <c r="AN57" s="152">
        <v>225</v>
      </c>
      <c r="AO57" s="154">
        <v>10</v>
      </c>
      <c r="AQ57" s="184">
        <f>IF(G57="x", 1,0)</f>
        <v>1</v>
      </c>
      <c r="AR57" s="184">
        <f>IF(H57="x", 1,0)</f>
        <v>0</v>
      </c>
      <c r="AU57" s="356">
        <f>IF(A57="","",2)</f>
        <v>2</v>
      </c>
    </row>
    <row r="58" spans="1:47" ht="18" customHeight="1" thickBot="1">
      <c r="A58" s="160"/>
      <c r="B58" s="156" t="s">
        <v>225</v>
      </c>
      <c r="C58" s="157"/>
      <c r="D58" s="157"/>
      <c r="E58" s="157"/>
      <c r="F58" s="158"/>
      <c r="G58" s="164"/>
      <c r="H58" s="166"/>
      <c r="I58" s="166"/>
      <c r="J58" s="169"/>
      <c r="K58" s="171"/>
      <c r="L58" s="173"/>
      <c r="M58" s="169"/>
      <c r="N58" s="171"/>
      <c r="O58" s="169"/>
      <c r="P58" s="175"/>
      <c r="Q58" s="169"/>
      <c r="R58" s="175"/>
      <c r="S58" s="177"/>
      <c r="T58" s="179"/>
      <c r="U58" s="181"/>
      <c r="V58" s="177"/>
      <c r="W58" s="179"/>
      <c r="X58" s="181"/>
      <c r="Y58" s="177"/>
      <c r="Z58" s="141"/>
      <c r="AA58" s="141"/>
      <c r="AB58" s="141"/>
      <c r="AC58" s="141"/>
      <c r="AD58" s="143"/>
      <c r="AE58" s="114">
        <v>230515</v>
      </c>
      <c r="AF58" s="145"/>
      <c r="AG58" s="145"/>
      <c r="AH58" s="149"/>
      <c r="AI58" s="150"/>
      <c r="AJ58" s="150"/>
      <c r="AK58" s="150"/>
      <c r="AL58" s="151"/>
      <c r="AM58" s="153"/>
      <c r="AN58" s="153"/>
      <c r="AO58" s="155"/>
      <c r="AQ58" s="184"/>
      <c r="AR58" s="184"/>
      <c r="AU58" s="356"/>
    </row>
    <row r="59" spans="1:47" ht="18" customHeight="1">
      <c r="A59" s="159">
        <v>42834</v>
      </c>
      <c r="B59" s="146" t="s">
        <v>226</v>
      </c>
      <c r="C59" s="161"/>
      <c r="D59" s="161"/>
      <c r="E59" s="161"/>
      <c r="F59" s="162"/>
      <c r="G59" s="163"/>
      <c r="H59" s="165"/>
      <c r="I59" s="167">
        <v>0.5</v>
      </c>
      <c r="J59" s="168"/>
      <c r="K59" s="170"/>
      <c r="L59" s="172"/>
      <c r="M59" s="168"/>
      <c r="N59" s="170"/>
      <c r="O59" s="168"/>
      <c r="P59" s="174"/>
      <c r="Q59" s="168"/>
      <c r="R59" s="174"/>
      <c r="S59" s="176"/>
      <c r="T59" s="178"/>
      <c r="U59" s="180"/>
      <c r="V59" s="176"/>
      <c r="W59" s="178"/>
      <c r="X59" s="180"/>
      <c r="Y59" s="182"/>
      <c r="Z59" s="183" t="s">
        <v>107</v>
      </c>
      <c r="AA59" s="140"/>
      <c r="AB59" s="140"/>
      <c r="AC59" s="140"/>
      <c r="AD59" s="142"/>
      <c r="AE59" s="12" t="s">
        <v>67</v>
      </c>
      <c r="AF59" s="144" t="s">
        <v>164</v>
      </c>
      <c r="AG59" s="144" t="s">
        <v>113</v>
      </c>
      <c r="AH59" s="146"/>
      <c r="AI59" s="147"/>
      <c r="AJ59" s="147"/>
      <c r="AK59" s="147"/>
      <c r="AL59" s="148"/>
      <c r="AM59" s="152">
        <v>30</v>
      </c>
      <c r="AN59" s="152">
        <v>225</v>
      </c>
      <c r="AO59" s="154">
        <v>10</v>
      </c>
      <c r="AQ59" s="184">
        <f>IF(G59="x", 1,0)</f>
        <v>0</v>
      </c>
      <c r="AR59" s="184">
        <f>IF(H59="x", 1,0)</f>
        <v>0</v>
      </c>
      <c r="AU59" s="356">
        <f>IF(A59="","",2)</f>
        <v>2</v>
      </c>
    </row>
    <row r="60" spans="1:47" ht="18" customHeight="1" thickBot="1">
      <c r="A60" s="160"/>
      <c r="B60" s="156" t="s">
        <v>227</v>
      </c>
      <c r="C60" s="157"/>
      <c r="D60" s="157"/>
      <c r="E60" s="157"/>
      <c r="F60" s="158"/>
      <c r="G60" s="164"/>
      <c r="H60" s="166"/>
      <c r="I60" s="166"/>
      <c r="J60" s="169"/>
      <c r="K60" s="171"/>
      <c r="L60" s="173"/>
      <c r="M60" s="169"/>
      <c r="N60" s="171"/>
      <c r="O60" s="169"/>
      <c r="P60" s="175"/>
      <c r="Q60" s="169"/>
      <c r="R60" s="175"/>
      <c r="S60" s="177"/>
      <c r="T60" s="179"/>
      <c r="U60" s="181"/>
      <c r="V60" s="177"/>
      <c r="W60" s="179"/>
      <c r="X60" s="181"/>
      <c r="Y60" s="177"/>
      <c r="Z60" s="141"/>
      <c r="AA60" s="141"/>
      <c r="AB60" s="141"/>
      <c r="AC60" s="141"/>
      <c r="AD60" s="143"/>
      <c r="AE60" s="114">
        <v>254361</v>
      </c>
      <c r="AF60" s="145"/>
      <c r="AG60" s="145"/>
      <c r="AH60" s="149"/>
      <c r="AI60" s="150"/>
      <c r="AJ60" s="150"/>
      <c r="AK60" s="150"/>
      <c r="AL60" s="151"/>
      <c r="AM60" s="153"/>
      <c r="AN60" s="153"/>
      <c r="AO60" s="155"/>
      <c r="AQ60" s="184"/>
      <c r="AR60" s="184"/>
      <c r="AU60" s="356"/>
    </row>
    <row r="61" spans="1:47" ht="18" customHeight="1">
      <c r="A61" s="159">
        <v>42834</v>
      </c>
      <c r="B61" s="146" t="s">
        <v>228</v>
      </c>
      <c r="C61" s="161"/>
      <c r="D61" s="161"/>
      <c r="E61" s="161"/>
      <c r="F61" s="162"/>
      <c r="G61" s="163" t="s">
        <v>106</v>
      </c>
      <c r="H61" s="165"/>
      <c r="I61" s="167">
        <v>0.54861111111111105</v>
      </c>
      <c r="J61" s="168">
        <v>50</v>
      </c>
      <c r="K61" s="170">
        <v>35</v>
      </c>
      <c r="L61" s="172"/>
      <c r="M61" s="168">
        <v>2</v>
      </c>
      <c r="N61" s="170">
        <v>5</v>
      </c>
      <c r="O61" s="168">
        <v>50</v>
      </c>
      <c r="P61" s="174">
        <v>35</v>
      </c>
      <c r="Q61" s="168"/>
      <c r="R61" s="174"/>
      <c r="S61" s="176"/>
      <c r="T61" s="178"/>
      <c r="U61" s="180"/>
      <c r="V61" s="176"/>
      <c r="W61" s="178"/>
      <c r="X61" s="180"/>
      <c r="Y61" s="182" t="s">
        <v>106</v>
      </c>
      <c r="Z61" s="183"/>
      <c r="AA61" s="140"/>
      <c r="AB61" s="140"/>
      <c r="AC61" s="140"/>
      <c r="AD61" s="142"/>
      <c r="AE61" s="12"/>
      <c r="AF61" s="144"/>
      <c r="AG61" s="144" t="s">
        <v>113</v>
      </c>
      <c r="AH61" s="146"/>
      <c r="AI61" s="147"/>
      <c r="AJ61" s="147"/>
      <c r="AK61" s="147"/>
      <c r="AL61" s="148"/>
      <c r="AM61" s="152">
        <v>30</v>
      </c>
      <c r="AN61" s="152">
        <v>225</v>
      </c>
      <c r="AO61" s="154">
        <v>10</v>
      </c>
      <c r="AQ61" s="184">
        <f>IF(G61="x", 1,0)</f>
        <v>1</v>
      </c>
      <c r="AR61" s="184">
        <f>IF(H61="x", 1,0)</f>
        <v>0</v>
      </c>
      <c r="AU61" s="356">
        <f>IF(A61="","",2)</f>
        <v>2</v>
      </c>
    </row>
    <row r="62" spans="1:47" ht="18" customHeight="1" thickBot="1">
      <c r="A62" s="160"/>
      <c r="B62" s="156" t="s">
        <v>229</v>
      </c>
      <c r="C62" s="157"/>
      <c r="D62" s="157"/>
      <c r="E62" s="157"/>
      <c r="F62" s="158"/>
      <c r="G62" s="164"/>
      <c r="H62" s="166"/>
      <c r="I62" s="166"/>
      <c r="J62" s="169"/>
      <c r="K62" s="171"/>
      <c r="L62" s="173"/>
      <c r="M62" s="169"/>
      <c r="N62" s="171"/>
      <c r="O62" s="169"/>
      <c r="P62" s="175"/>
      <c r="Q62" s="169"/>
      <c r="R62" s="175"/>
      <c r="S62" s="177"/>
      <c r="T62" s="179"/>
      <c r="U62" s="181"/>
      <c r="V62" s="177"/>
      <c r="W62" s="179"/>
      <c r="X62" s="181"/>
      <c r="Y62" s="177"/>
      <c r="Z62" s="141"/>
      <c r="AA62" s="141"/>
      <c r="AB62" s="141"/>
      <c r="AC62" s="141"/>
      <c r="AD62" s="143"/>
      <c r="AE62" s="114"/>
      <c r="AF62" s="145"/>
      <c r="AG62" s="145"/>
      <c r="AH62" s="149"/>
      <c r="AI62" s="150"/>
      <c r="AJ62" s="150"/>
      <c r="AK62" s="150"/>
      <c r="AL62" s="151"/>
      <c r="AM62" s="153"/>
      <c r="AN62" s="153"/>
      <c r="AO62" s="155"/>
      <c r="AQ62" s="184"/>
      <c r="AR62" s="184"/>
      <c r="AU62" s="356"/>
    </row>
    <row r="63" spans="1:47" ht="18" customHeight="1">
      <c r="A63" s="159">
        <v>42834</v>
      </c>
      <c r="B63" s="146" t="s">
        <v>230</v>
      </c>
      <c r="C63" s="161"/>
      <c r="D63" s="161"/>
      <c r="E63" s="161"/>
      <c r="F63" s="162"/>
      <c r="G63" s="163"/>
      <c r="H63" s="165" t="s">
        <v>106</v>
      </c>
      <c r="I63" s="167">
        <v>0.75</v>
      </c>
      <c r="J63" s="168"/>
      <c r="K63" s="170"/>
      <c r="L63" s="172"/>
      <c r="M63" s="168"/>
      <c r="N63" s="170"/>
      <c r="O63" s="168"/>
      <c r="P63" s="174"/>
      <c r="Q63" s="168"/>
      <c r="R63" s="174"/>
      <c r="S63" s="176"/>
      <c r="T63" s="178"/>
      <c r="U63" s="180"/>
      <c r="V63" s="176"/>
      <c r="W63" s="178"/>
      <c r="X63" s="180"/>
      <c r="Y63" s="182" t="s">
        <v>106</v>
      </c>
      <c r="Z63" s="183"/>
      <c r="AA63" s="140"/>
      <c r="AB63" s="140"/>
      <c r="AC63" s="140"/>
      <c r="AD63" s="142"/>
      <c r="AE63" s="12"/>
      <c r="AF63" s="144"/>
      <c r="AG63" s="144" t="s">
        <v>113</v>
      </c>
      <c r="AH63" s="146"/>
      <c r="AI63" s="147"/>
      <c r="AJ63" s="147"/>
      <c r="AK63" s="147"/>
      <c r="AL63" s="148"/>
      <c r="AM63" s="152">
        <v>30</v>
      </c>
      <c r="AN63" s="152">
        <v>225</v>
      </c>
      <c r="AO63" s="154">
        <v>10</v>
      </c>
      <c r="AQ63" s="184">
        <f>IF(G63="x", 1,0)</f>
        <v>0</v>
      </c>
      <c r="AR63" s="184">
        <f>IF(H63="x", 1,0)</f>
        <v>1</v>
      </c>
      <c r="AU63" s="356">
        <f>IF(A63="","",2)</f>
        <v>2</v>
      </c>
    </row>
    <row r="64" spans="1:47" ht="18" customHeight="1" thickBot="1">
      <c r="A64" s="160"/>
      <c r="B64" s="156" t="s">
        <v>231</v>
      </c>
      <c r="C64" s="157"/>
      <c r="D64" s="157"/>
      <c r="E64" s="157"/>
      <c r="F64" s="158"/>
      <c r="G64" s="164"/>
      <c r="H64" s="166"/>
      <c r="I64" s="166"/>
      <c r="J64" s="169"/>
      <c r="K64" s="171"/>
      <c r="L64" s="173"/>
      <c r="M64" s="169"/>
      <c r="N64" s="171"/>
      <c r="O64" s="169"/>
      <c r="P64" s="175"/>
      <c r="Q64" s="169"/>
      <c r="R64" s="175"/>
      <c r="S64" s="177"/>
      <c r="T64" s="179"/>
      <c r="U64" s="181"/>
      <c r="V64" s="177"/>
      <c r="W64" s="179"/>
      <c r="X64" s="181"/>
      <c r="Y64" s="177"/>
      <c r="Z64" s="141"/>
      <c r="AA64" s="141"/>
      <c r="AB64" s="141"/>
      <c r="AC64" s="141"/>
      <c r="AD64" s="143"/>
      <c r="AE64" s="114"/>
      <c r="AF64" s="145"/>
      <c r="AG64" s="145"/>
      <c r="AH64" s="149"/>
      <c r="AI64" s="150"/>
      <c r="AJ64" s="150"/>
      <c r="AK64" s="150"/>
      <c r="AL64" s="151"/>
      <c r="AM64" s="153"/>
      <c r="AN64" s="153"/>
      <c r="AO64" s="155"/>
      <c r="AQ64" s="184"/>
      <c r="AR64" s="184"/>
      <c r="AU64" s="356"/>
    </row>
    <row r="65" spans="1:47" ht="18" customHeight="1">
      <c r="A65" s="159">
        <v>42834</v>
      </c>
      <c r="B65" s="146" t="s">
        <v>230</v>
      </c>
      <c r="C65" s="161"/>
      <c r="D65" s="161"/>
      <c r="E65" s="161"/>
      <c r="F65" s="162"/>
      <c r="G65" s="163"/>
      <c r="H65" s="165"/>
      <c r="I65" s="167">
        <v>0.82638888888888884</v>
      </c>
      <c r="J65" s="168"/>
      <c r="K65" s="170"/>
      <c r="L65" s="172"/>
      <c r="M65" s="168"/>
      <c r="N65" s="170"/>
      <c r="O65" s="168"/>
      <c r="P65" s="174"/>
      <c r="Q65" s="168"/>
      <c r="R65" s="174"/>
      <c r="S65" s="176"/>
      <c r="T65" s="178"/>
      <c r="U65" s="180"/>
      <c r="V65" s="176"/>
      <c r="W65" s="178"/>
      <c r="X65" s="180"/>
      <c r="Y65" s="182"/>
      <c r="Z65" s="183" t="s">
        <v>107</v>
      </c>
      <c r="AA65" s="140"/>
      <c r="AB65" s="140"/>
      <c r="AC65" s="140"/>
      <c r="AD65" s="142"/>
      <c r="AE65" s="12" t="s">
        <v>67</v>
      </c>
      <c r="AF65" s="144" t="s">
        <v>164</v>
      </c>
      <c r="AG65" s="144" t="s">
        <v>113</v>
      </c>
      <c r="AH65" s="146"/>
      <c r="AI65" s="147"/>
      <c r="AJ65" s="147"/>
      <c r="AK65" s="147"/>
      <c r="AL65" s="148"/>
      <c r="AM65" s="152">
        <v>30</v>
      </c>
      <c r="AN65" s="152">
        <v>225</v>
      </c>
      <c r="AO65" s="154">
        <v>5</v>
      </c>
      <c r="AQ65" s="184">
        <f>IF(G65="x", 1,0)</f>
        <v>0</v>
      </c>
      <c r="AR65" s="184">
        <f>IF(H65="x", 1,0)</f>
        <v>0</v>
      </c>
      <c r="AU65" s="356">
        <f>IF(A65="","",2)</f>
        <v>2</v>
      </c>
    </row>
    <row r="66" spans="1:47" ht="18" customHeight="1" thickBot="1">
      <c r="A66" s="160"/>
      <c r="B66" s="156" t="s">
        <v>231</v>
      </c>
      <c r="C66" s="157"/>
      <c r="D66" s="157"/>
      <c r="E66" s="157"/>
      <c r="F66" s="158"/>
      <c r="G66" s="164"/>
      <c r="H66" s="166"/>
      <c r="I66" s="166"/>
      <c r="J66" s="169"/>
      <c r="K66" s="171"/>
      <c r="L66" s="173"/>
      <c r="M66" s="169"/>
      <c r="N66" s="171"/>
      <c r="O66" s="169"/>
      <c r="P66" s="175"/>
      <c r="Q66" s="169"/>
      <c r="R66" s="175"/>
      <c r="S66" s="177"/>
      <c r="T66" s="179"/>
      <c r="U66" s="181"/>
      <c r="V66" s="177"/>
      <c r="W66" s="179"/>
      <c r="X66" s="181"/>
      <c r="Y66" s="177"/>
      <c r="Z66" s="141"/>
      <c r="AA66" s="141"/>
      <c r="AB66" s="141"/>
      <c r="AC66" s="141"/>
      <c r="AD66" s="143"/>
      <c r="AE66" s="114">
        <v>508542</v>
      </c>
      <c r="AF66" s="145"/>
      <c r="AG66" s="145"/>
      <c r="AH66" s="149"/>
      <c r="AI66" s="150"/>
      <c r="AJ66" s="150"/>
      <c r="AK66" s="150"/>
      <c r="AL66" s="151"/>
      <c r="AM66" s="153"/>
      <c r="AN66" s="153"/>
      <c r="AO66" s="155"/>
      <c r="AQ66" s="184"/>
      <c r="AR66" s="184"/>
      <c r="AU66" s="356"/>
    </row>
    <row r="67" spans="1:47" ht="18" customHeight="1">
      <c r="A67" s="159">
        <v>42835</v>
      </c>
      <c r="B67" s="146" t="s">
        <v>233</v>
      </c>
      <c r="C67" s="161"/>
      <c r="D67" s="161"/>
      <c r="E67" s="161"/>
      <c r="F67" s="162"/>
      <c r="G67" s="163"/>
      <c r="H67" s="165"/>
      <c r="I67" s="167">
        <v>0.22916666666666666</v>
      </c>
      <c r="J67" s="168"/>
      <c r="K67" s="170"/>
      <c r="L67" s="172"/>
      <c r="M67" s="168"/>
      <c r="N67" s="170"/>
      <c r="O67" s="168"/>
      <c r="P67" s="174"/>
      <c r="Q67" s="168"/>
      <c r="R67" s="174"/>
      <c r="S67" s="176"/>
      <c r="T67" s="178"/>
      <c r="U67" s="180"/>
      <c r="V67" s="176"/>
      <c r="W67" s="178"/>
      <c r="X67" s="180"/>
      <c r="Y67" s="182"/>
      <c r="Z67" s="183" t="s">
        <v>107</v>
      </c>
      <c r="AA67" s="140"/>
      <c r="AB67" s="140"/>
      <c r="AC67" s="140"/>
      <c r="AD67" s="142"/>
      <c r="AE67" s="12" t="s">
        <v>67</v>
      </c>
      <c r="AF67" s="144" t="s">
        <v>164</v>
      </c>
      <c r="AG67" s="144" t="s">
        <v>113</v>
      </c>
      <c r="AH67" s="146"/>
      <c r="AI67" s="147"/>
      <c r="AJ67" s="147"/>
      <c r="AK67" s="147"/>
      <c r="AL67" s="148"/>
      <c r="AM67" s="152">
        <v>30</v>
      </c>
      <c r="AN67" s="152">
        <v>270</v>
      </c>
      <c r="AO67" s="154">
        <v>5</v>
      </c>
      <c r="AQ67" s="184">
        <f>IF(G67="x", 1,0)</f>
        <v>0</v>
      </c>
      <c r="AR67" s="184">
        <f>IF(H67="x", 1,0)</f>
        <v>0</v>
      </c>
      <c r="AU67" s="356">
        <f>IF(A67="","",2)</f>
        <v>2</v>
      </c>
    </row>
    <row r="68" spans="1:47" ht="18" customHeight="1" thickBot="1">
      <c r="A68" s="160"/>
      <c r="B68" s="156" t="s">
        <v>232</v>
      </c>
      <c r="C68" s="157"/>
      <c r="D68" s="157"/>
      <c r="E68" s="157"/>
      <c r="F68" s="158"/>
      <c r="G68" s="164"/>
      <c r="H68" s="166"/>
      <c r="I68" s="166"/>
      <c r="J68" s="169"/>
      <c r="K68" s="171"/>
      <c r="L68" s="173"/>
      <c r="M68" s="169"/>
      <c r="N68" s="171"/>
      <c r="O68" s="169"/>
      <c r="P68" s="175"/>
      <c r="Q68" s="169"/>
      <c r="R68" s="175"/>
      <c r="S68" s="177"/>
      <c r="T68" s="179"/>
      <c r="U68" s="181"/>
      <c r="V68" s="177"/>
      <c r="W68" s="179"/>
      <c r="X68" s="181"/>
      <c r="Y68" s="177"/>
      <c r="Z68" s="141"/>
      <c r="AA68" s="141"/>
      <c r="AB68" s="141"/>
      <c r="AC68" s="141"/>
      <c r="AD68" s="143"/>
      <c r="AE68" s="114">
        <v>508616</v>
      </c>
      <c r="AF68" s="145"/>
      <c r="AG68" s="145"/>
      <c r="AH68" s="149"/>
      <c r="AI68" s="150"/>
      <c r="AJ68" s="150"/>
      <c r="AK68" s="150"/>
      <c r="AL68" s="151"/>
      <c r="AM68" s="153"/>
      <c r="AN68" s="153"/>
      <c r="AO68" s="155"/>
      <c r="AQ68" s="184"/>
      <c r="AR68" s="184"/>
      <c r="AU68" s="356"/>
    </row>
    <row r="69" spans="1:47" ht="18" customHeight="1">
      <c r="A69" s="159">
        <v>42835</v>
      </c>
      <c r="B69" s="146" t="s">
        <v>234</v>
      </c>
      <c r="C69" s="161"/>
      <c r="D69" s="161"/>
      <c r="E69" s="161"/>
      <c r="F69" s="162"/>
      <c r="G69" s="163"/>
      <c r="H69" s="165"/>
      <c r="I69" s="167">
        <v>0.28819444444444448</v>
      </c>
      <c r="J69" s="168"/>
      <c r="K69" s="170"/>
      <c r="L69" s="172"/>
      <c r="M69" s="168"/>
      <c r="N69" s="170"/>
      <c r="O69" s="168"/>
      <c r="P69" s="174"/>
      <c r="Q69" s="168"/>
      <c r="R69" s="174"/>
      <c r="S69" s="176"/>
      <c r="T69" s="178"/>
      <c r="U69" s="180"/>
      <c r="V69" s="176"/>
      <c r="W69" s="178"/>
      <c r="X69" s="180"/>
      <c r="Y69" s="182"/>
      <c r="Z69" s="183" t="s">
        <v>107</v>
      </c>
      <c r="AA69" s="140"/>
      <c r="AB69" s="140"/>
      <c r="AC69" s="140"/>
      <c r="AD69" s="142"/>
      <c r="AE69" s="12" t="s">
        <v>67</v>
      </c>
      <c r="AF69" s="144" t="s">
        <v>164</v>
      </c>
      <c r="AG69" s="144" t="s">
        <v>113</v>
      </c>
      <c r="AH69" s="146"/>
      <c r="AI69" s="147"/>
      <c r="AJ69" s="147"/>
      <c r="AK69" s="147"/>
      <c r="AL69" s="148"/>
      <c r="AM69" s="152">
        <v>30</v>
      </c>
      <c r="AN69" s="152">
        <v>270</v>
      </c>
      <c r="AO69" s="154">
        <v>5</v>
      </c>
      <c r="AQ69" s="184">
        <f>IF(G69="x", 1,0)</f>
        <v>0</v>
      </c>
      <c r="AR69" s="184">
        <f>IF(H69="x", 1,0)</f>
        <v>0</v>
      </c>
      <c r="AU69" s="356">
        <f>IF(A69="","",2)</f>
        <v>2</v>
      </c>
    </row>
    <row r="70" spans="1:47" ht="18" customHeight="1" thickBot="1">
      <c r="A70" s="160"/>
      <c r="B70" s="156" t="s">
        <v>235</v>
      </c>
      <c r="C70" s="157"/>
      <c r="D70" s="157"/>
      <c r="E70" s="157"/>
      <c r="F70" s="158"/>
      <c r="G70" s="164"/>
      <c r="H70" s="166"/>
      <c r="I70" s="166"/>
      <c r="J70" s="169"/>
      <c r="K70" s="171"/>
      <c r="L70" s="173"/>
      <c r="M70" s="169"/>
      <c r="N70" s="171"/>
      <c r="O70" s="169"/>
      <c r="P70" s="175"/>
      <c r="Q70" s="169"/>
      <c r="R70" s="175"/>
      <c r="S70" s="177"/>
      <c r="T70" s="179"/>
      <c r="U70" s="181"/>
      <c r="V70" s="177"/>
      <c r="W70" s="179"/>
      <c r="X70" s="181"/>
      <c r="Y70" s="177"/>
      <c r="Z70" s="141"/>
      <c r="AA70" s="141"/>
      <c r="AB70" s="141"/>
      <c r="AC70" s="141"/>
      <c r="AD70" s="143"/>
      <c r="AE70" s="114">
        <v>508387</v>
      </c>
      <c r="AF70" s="145"/>
      <c r="AG70" s="145"/>
      <c r="AH70" s="149"/>
      <c r="AI70" s="150"/>
      <c r="AJ70" s="150"/>
      <c r="AK70" s="150"/>
      <c r="AL70" s="151"/>
      <c r="AM70" s="153"/>
      <c r="AN70" s="153"/>
      <c r="AO70" s="155"/>
      <c r="AQ70" s="184"/>
      <c r="AR70" s="184"/>
      <c r="AU70" s="356"/>
    </row>
    <row r="71" spans="1:47" ht="18" customHeight="1">
      <c r="A71" s="159">
        <v>42835</v>
      </c>
      <c r="B71" s="146" t="s">
        <v>236</v>
      </c>
      <c r="C71" s="161"/>
      <c r="D71" s="161"/>
      <c r="E71" s="161"/>
      <c r="F71" s="162"/>
      <c r="G71" s="163"/>
      <c r="H71" s="165"/>
      <c r="I71" s="167">
        <v>0.35069444444444442</v>
      </c>
      <c r="J71" s="168"/>
      <c r="K71" s="170"/>
      <c r="L71" s="172"/>
      <c r="M71" s="168"/>
      <c r="N71" s="170"/>
      <c r="O71" s="168"/>
      <c r="P71" s="174"/>
      <c r="Q71" s="168"/>
      <c r="R71" s="174"/>
      <c r="S71" s="176"/>
      <c r="T71" s="178"/>
      <c r="U71" s="180"/>
      <c r="V71" s="176"/>
      <c r="W71" s="178"/>
      <c r="X71" s="180"/>
      <c r="Y71" s="182"/>
      <c r="Z71" s="183" t="s">
        <v>107</v>
      </c>
      <c r="AA71" s="140"/>
      <c r="AB71" s="140"/>
      <c r="AC71" s="140"/>
      <c r="AD71" s="142"/>
      <c r="AE71" s="12" t="s">
        <v>67</v>
      </c>
      <c r="AF71" s="144" t="s">
        <v>164</v>
      </c>
      <c r="AG71" s="144" t="s">
        <v>113</v>
      </c>
      <c r="AH71" s="146"/>
      <c r="AI71" s="147"/>
      <c r="AJ71" s="147"/>
      <c r="AK71" s="147"/>
      <c r="AL71" s="148"/>
      <c r="AM71" s="152">
        <v>30</v>
      </c>
      <c r="AN71" s="152">
        <v>270</v>
      </c>
      <c r="AO71" s="154">
        <v>5</v>
      </c>
      <c r="AQ71" s="184">
        <f>IF(G71="x", 1,0)</f>
        <v>0</v>
      </c>
      <c r="AR71" s="184">
        <f>IF(H71="x", 1,0)</f>
        <v>0</v>
      </c>
      <c r="AU71" s="356">
        <f>IF(A71="","",2)</f>
        <v>2</v>
      </c>
    </row>
    <row r="72" spans="1:47" ht="18" customHeight="1" thickBot="1">
      <c r="A72" s="160"/>
      <c r="B72" s="156" t="s">
        <v>237</v>
      </c>
      <c r="C72" s="157"/>
      <c r="D72" s="157"/>
      <c r="E72" s="157"/>
      <c r="F72" s="158"/>
      <c r="G72" s="164"/>
      <c r="H72" s="166"/>
      <c r="I72" s="166"/>
      <c r="J72" s="169"/>
      <c r="K72" s="171"/>
      <c r="L72" s="173"/>
      <c r="M72" s="169"/>
      <c r="N72" s="171"/>
      <c r="O72" s="169"/>
      <c r="P72" s="175"/>
      <c r="Q72" s="169"/>
      <c r="R72" s="175"/>
      <c r="S72" s="177"/>
      <c r="T72" s="179"/>
      <c r="U72" s="181"/>
      <c r="V72" s="177"/>
      <c r="W72" s="179"/>
      <c r="X72" s="181"/>
      <c r="Y72" s="177"/>
      <c r="Z72" s="141"/>
      <c r="AA72" s="141"/>
      <c r="AB72" s="141"/>
      <c r="AC72" s="141"/>
      <c r="AD72" s="143"/>
      <c r="AE72" s="114">
        <v>508219</v>
      </c>
      <c r="AF72" s="145"/>
      <c r="AG72" s="145"/>
      <c r="AH72" s="149"/>
      <c r="AI72" s="150"/>
      <c r="AJ72" s="150"/>
      <c r="AK72" s="150"/>
      <c r="AL72" s="151"/>
      <c r="AM72" s="153"/>
      <c r="AN72" s="153"/>
      <c r="AO72" s="155"/>
      <c r="AQ72" s="184"/>
      <c r="AR72" s="184"/>
      <c r="AU72" s="356"/>
    </row>
    <row r="73" spans="1:47" ht="18" customHeight="1">
      <c r="A73" s="159">
        <v>42835</v>
      </c>
      <c r="B73" s="146" t="s">
        <v>238</v>
      </c>
      <c r="C73" s="161"/>
      <c r="D73" s="161"/>
      <c r="E73" s="161"/>
      <c r="F73" s="162"/>
      <c r="G73" s="163" t="s">
        <v>106</v>
      </c>
      <c r="H73" s="165"/>
      <c r="I73" s="167">
        <v>0.38194444444444442</v>
      </c>
      <c r="J73" s="168"/>
      <c r="K73" s="170"/>
      <c r="L73" s="172"/>
      <c r="M73" s="168">
        <v>2</v>
      </c>
      <c r="N73" s="170">
        <v>10</v>
      </c>
      <c r="O73" s="168"/>
      <c r="P73" s="174"/>
      <c r="Q73" s="168"/>
      <c r="R73" s="174"/>
      <c r="S73" s="176"/>
      <c r="T73" s="178"/>
      <c r="U73" s="180"/>
      <c r="V73" s="176"/>
      <c r="W73" s="178"/>
      <c r="X73" s="180"/>
      <c r="Y73" s="182"/>
      <c r="Z73" s="183" t="s">
        <v>107</v>
      </c>
      <c r="AA73" s="140"/>
      <c r="AB73" s="140"/>
      <c r="AC73" s="140"/>
      <c r="AD73" s="142"/>
      <c r="AE73" s="12" t="s">
        <v>67</v>
      </c>
      <c r="AF73" s="144" t="s">
        <v>166</v>
      </c>
      <c r="AG73" s="144" t="s">
        <v>113</v>
      </c>
      <c r="AH73" s="146"/>
      <c r="AI73" s="147"/>
      <c r="AJ73" s="147"/>
      <c r="AK73" s="147"/>
      <c r="AL73" s="148"/>
      <c r="AM73" s="152">
        <v>30</v>
      </c>
      <c r="AN73" s="152">
        <v>270</v>
      </c>
      <c r="AO73" s="154">
        <v>5</v>
      </c>
      <c r="AQ73" s="184">
        <f>IF(G73="x", 1,0)</f>
        <v>1</v>
      </c>
      <c r="AR73" s="184">
        <f>IF(H73="x", 1,0)</f>
        <v>0</v>
      </c>
      <c r="AU73" s="356">
        <f>IF(A73="","",2)</f>
        <v>2</v>
      </c>
    </row>
    <row r="74" spans="1:47" ht="18" customHeight="1" thickBot="1">
      <c r="A74" s="160"/>
      <c r="B74" s="156" t="s">
        <v>239</v>
      </c>
      <c r="C74" s="157"/>
      <c r="D74" s="157"/>
      <c r="E74" s="157"/>
      <c r="F74" s="158"/>
      <c r="G74" s="164"/>
      <c r="H74" s="166"/>
      <c r="I74" s="166"/>
      <c r="J74" s="169"/>
      <c r="K74" s="171"/>
      <c r="L74" s="173"/>
      <c r="M74" s="169"/>
      <c r="N74" s="171"/>
      <c r="O74" s="169"/>
      <c r="P74" s="175"/>
      <c r="Q74" s="169"/>
      <c r="R74" s="175"/>
      <c r="S74" s="177"/>
      <c r="T74" s="179"/>
      <c r="U74" s="181"/>
      <c r="V74" s="177"/>
      <c r="W74" s="179"/>
      <c r="X74" s="181"/>
      <c r="Y74" s="177"/>
      <c r="Z74" s="141"/>
      <c r="AA74" s="141"/>
      <c r="AB74" s="141"/>
      <c r="AC74" s="141"/>
      <c r="AD74" s="143"/>
      <c r="AE74" s="114">
        <v>508492</v>
      </c>
      <c r="AF74" s="145"/>
      <c r="AG74" s="145"/>
      <c r="AH74" s="149"/>
      <c r="AI74" s="150"/>
      <c r="AJ74" s="150"/>
      <c r="AK74" s="150"/>
      <c r="AL74" s="151"/>
      <c r="AM74" s="153"/>
      <c r="AN74" s="153"/>
      <c r="AO74" s="155"/>
      <c r="AQ74" s="184"/>
      <c r="AR74" s="184"/>
      <c r="AU74" s="356"/>
    </row>
    <row r="75" spans="1:47" ht="18" customHeight="1">
      <c r="A75" s="159">
        <v>42835</v>
      </c>
      <c r="B75" s="146" t="s">
        <v>240</v>
      </c>
      <c r="C75" s="161"/>
      <c r="D75" s="161"/>
      <c r="E75" s="161"/>
      <c r="F75" s="162"/>
      <c r="G75" s="163"/>
      <c r="H75" s="165"/>
      <c r="I75" s="167">
        <v>0.60416666666666663</v>
      </c>
      <c r="J75" s="168"/>
      <c r="K75" s="170"/>
      <c r="L75" s="172"/>
      <c r="M75" s="168"/>
      <c r="N75" s="170"/>
      <c r="O75" s="168"/>
      <c r="P75" s="174"/>
      <c r="Q75" s="168"/>
      <c r="R75" s="174"/>
      <c r="S75" s="176"/>
      <c r="T75" s="178"/>
      <c r="U75" s="180"/>
      <c r="V75" s="176"/>
      <c r="W75" s="178"/>
      <c r="X75" s="180"/>
      <c r="Y75" s="182"/>
      <c r="Z75" s="183" t="s">
        <v>107</v>
      </c>
      <c r="AA75" s="140"/>
      <c r="AB75" s="140"/>
      <c r="AC75" s="140"/>
      <c r="AD75" s="142"/>
      <c r="AE75" s="12" t="s">
        <v>67</v>
      </c>
      <c r="AF75" s="144" t="s">
        <v>164</v>
      </c>
      <c r="AG75" s="144" t="s">
        <v>113</v>
      </c>
      <c r="AH75" s="146"/>
      <c r="AI75" s="147"/>
      <c r="AJ75" s="147"/>
      <c r="AK75" s="147"/>
      <c r="AL75" s="148"/>
      <c r="AM75" s="152">
        <v>30</v>
      </c>
      <c r="AN75" s="152">
        <v>270</v>
      </c>
      <c r="AO75" s="154">
        <v>5</v>
      </c>
      <c r="AQ75" s="184">
        <f>IF(G75="x", 1,0)</f>
        <v>0</v>
      </c>
      <c r="AR75" s="184">
        <f>IF(H75="x", 1,0)</f>
        <v>0</v>
      </c>
      <c r="AU75" s="356">
        <f>IF(A75="","",2)</f>
        <v>2</v>
      </c>
    </row>
    <row r="76" spans="1:47" ht="18" customHeight="1" thickBot="1">
      <c r="A76" s="160"/>
      <c r="B76" s="156" t="s">
        <v>241</v>
      </c>
      <c r="C76" s="157"/>
      <c r="D76" s="157"/>
      <c r="E76" s="157"/>
      <c r="F76" s="158"/>
      <c r="G76" s="164"/>
      <c r="H76" s="166"/>
      <c r="I76" s="166"/>
      <c r="J76" s="169"/>
      <c r="K76" s="171"/>
      <c r="L76" s="173"/>
      <c r="M76" s="169"/>
      <c r="N76" s="171"/>
      <c r="O76" s="169"/>
      <c r="P76" s="175"/>
      <c r="Q76" s="169"/>
      <c r="R76" s="175"/>
      <c r="S76" s="177"/>
      <c r="T76" s="179"/>
      <c r="U76" s="181"/>
      <c r="V76" s="177"/>
      <c r="W76" s="179"/>
      <c r="X76" s="181"/>
      <c r="Y76" s="177"/>
      <c r="Z76" s="141"/>
      <c r="AA76" s="141"/>
      <c r="AB76" s="141"/>
      <c r="AC76" s="141"/>
      <c r="AD76" s="143"/>
      <c r="AE76" s="114">
        <v>508442</v>
      </c>
      <c r="AF76" s="145"/>
      <c r="AG76" s="145"/>
      <c r="AH76" s="149"/>
      <c r="AI76" s="150"/>
      <c r="AJ76" s="150"/>
      <c r="AK76" s="150"/>
      <c r="AL76" s="151"/>
      <c r="AM76" s="153"/>
      <c r="AN76" s="153"/>
      <c r="AO76" s="155"/>
      <c r="AQ76" s="184"/>
      <c r="AR76" s="184"/>
      <c r="AU76" s="356"/>
    </row>
    <row r="77" spans="1:47" ht="18" customHeight="1">
      <c r="A77" s="159">
        <v>42835</v>
      </c>
      <c r="B77" s="146" t="s">
        <v>242</v>
      </c>
      <c r="C77" s="161"/>
      <c r="D77" s="161"/>
      <c r="E77" s="161"/>
      <c r="F77" s="162"/>
      <c r="G77" s="163"/>
      <c r="H77" s="165"/>
      <c r="I77" s="167">
        <v>0.70486111111111116</v>
      </c>
      <c r="J77" s="168"/>
      <c r="K77" s="170"/>
      <c r="L77" s="172"/>
      <c r="M77" s="168"/>
      <c r="N77" s="170"/>
      <c r="O77" s="168"/>
      <c r="P77" s="174"/>
      <c r="Q77" s="168"/>
      <c r="R77" s="174"/>
      <c r="S77" s="176"/>
      <c r="T77" s="178"/>
      <c r="U77" s="180"/>
      <c r="V77" s="176"/>
      <c r="W77" s="178"/>
      <c r="X77" s="180"/>
      <c r="Y77" s="182"/>
      <c r="Z77" s="183" t="s">
        <v>107</v>
      </c>
      <c r="AA77" s="140"/>
      <c r="AB77" s="140"/>
      <c r="AC77" s="140"/>
      <c r="AD77" s="142"/>
      <c r="AE77" s="12" t="s">
        <v>67</v>
      </c>
      <c r="AF77" s="144" t="s">
        <v>164</v>
      </c>
      <c r="AG77" s="144" t="s">
        <v>113</v>
      </c>
      <c r="AH77" s="146"/>
      <c r="AI77" s="147"/>
      <c r="AJ77" s="147"/>
      <c r="AK77" s="147"/>
      <c r="AL77" s="148"/>
      <c r="AM77" s="152">
        <v>30</v>
      </c>
      <c r="AN77" s="152">
        <v>270</v>
      </c>
      <c r="AO77" s="154">
        <v>5</v>
      </c>
      <c r="AQ77" s="184">
        <f>IF(G77="x", 1,0)</f>
        <v>0</v>
      </c>
      <c r="AR77" s="184">
        <f>IF(H77="x", 1,0)</f>
        <v>0</v>
      </c>
      <c r="AU77" s="356">
        <f>IF(A77="","",2)</f>
        <v>2</v>
      </c>
    </row>
    <row r="78" spans="1:47" ht="18" customHeight="1" thickBot="1">
      <c r="A78" s="160"/>
      <c r="B78" s="156" t="s">
        <v>243</v>
      </c>
      <c r="C78" s="157"/>
      <c r="D78" s="157"/>
      <c r="E78" s="157"/>
      <c r="F78" s="158"/>
      <c r="G78" s="164"/>
      <c r="H78" s="166"/>
      <c r="I78" s="166"/>
      <c r="J78" s="169"/>
      <c r="K78" s="171"/>
      <c r="L78" s="173"/>
      <c r="M78" s="169"/>
      <c r="N78" s="171"/>
      <c r="O78" s="169"/>
      <c r="P78" s="175"/>
      <c r="Q78" s="169"/>
      <c r="R78" s="175"/>
      <c r="S78" s="177"/>
      <c r="T78" s="179"/>
      <c r="U78" s="181"/>
      <c r="V78" s="177"/>
      <c r="W78" s="179"/>
      <c r="X78" s="181"/>
      <c r="Y78" s="177"/>
      <c r="Z78" s="141"/>
      <c r="AA78" s="141"/>
      <c r="AB78" s="141"/>
      <c r="AC78" s="141"/>
      <c r="AD78" s="143"/>
      <c r="AE78" s="114">
        <v>508501</v>
      </c>
      <c r="AF78" s="145"/>
      <c r="AG78" s="145"/>
      <c r="AH78" s="149"/>
      <c r="AI78" s="150"/>
      <c r="AJ78" s="150"/>
      <c r="AK78" s="150"/>
      <c r="AL78" s="151"/>
      <c r="AM78" s="153"/>
      <c r="AN78" s="153"/>
      <c r="AO78" s="155"/>
      <c r="AQ78" s="184"/>
      <c r="AR78" s="184"/>
      <c r="AU78" s="356"/>
    </row>
    <row r="79" spans="1:47" ht="18" customHeight="1">
      <c r="A79" s="159">
        <v>42836</v>
      </c>
      <c r="B79" s="146" t="s">
        <v>244</v>
      </c>
      <c r="C79" s="161"/>
      <c r="D79" s="161"/>
      <c r="E79" s="161"/>
      <c r="F79" s="162"/>
      <c r="G79" s="163"/>
      <c r="H79" s="165"/>
      <c r="I79" s="167">
        <v>0.26041666666666669</v>
      </c>
      <c r="J79" s="168"/>
      <c r="K79" s="170"/>
      <c r="L79" s="172"/>
      <c r="M79" s="168"/>
      <c r="N79" s="170"/>
      <c r="O79" s="168"/>
      <c r="P79" s="174"/>
      <c r="Q79" s="168"/>
      <c r="R79" s="174"/>
      <c r="S79" s="176"/>
      <c r="T79" s="178"/>
      <c r="U79" s="180"/>
      <c r="V79" s="176"/>
      <c r="W79" s="178"/>
      <c r="X79" s="180"/>
      <c r="Y79" s="182"/>
      <c r="Z79" s="183"/>
      <c r="AA79" s="140"/>
      <c r="AB79" s="140"/>
      <c r="AC79" s="140"/>
      <c r="AD79" s="142"/>
      <c r="AE79" s="12"/>
      <c r="AF79" s="144"/>
      <c r="AG79" s="144" t="s">
        <v>115</v>
      </c>
      <c r="AH79" s="146"/>
      <c r="AI79" s="147"/>
      <c r="AJ79" s="147"/>
      <c r="AK79" s="147"/>
      <c r="AL79" s="148"/>
      <c r="AM79" s="152">
        <v>30</v>
      </c>
      <c r="AN79" s="152">
        <v>270</v>
      </c>
      <c r="AO79" s="154">
        <v>5</v>
      </c>
      <c r="AQ79" s="184">
        <f>IF(G79="x", 1,0)</f>
        <v>0</v>
      </c>
      <c r="AR79" s="184">
        <f>IF(H79="x", 1,0)</f>
        <v>0</v>
      </c>
      <c r="AU79" s="356">
        <f>IF(A79="","",2)</f>
        <v>2</v>
      </c>
    </row>
    <row r="80" spans="1:47" ht="18" customHeight="1" thickBot="1">
      <c r="A80" s="160"/>
      <c r="B80" s="156" t="s">
        <v>245</v>
      </c>
      <c r="C80" s="157"/>
      <c r="D80" s="157"/>
      <c r="E80" s="157"/>
      <c r="F80" s="158"/>
      <c r="G80" s="164"/>
      <c r="H80" s="166"/>
      <c r="I80" s="166"/>
      <c r="J80" s="169"/>
      <c r="K80" s="171"/>
      <c r="L80" s="173"/>
      <c r="M80" s="169"/>
      <c r="N80" s="171"/>
      <c r="O80" s="169"/>
      <c r="P80" s="175"/>
      <c r="Q80" s="169"/>
      <c r="R80" s="175"/>
      <c r="S80" s="177"/>
      <c r="T80" s="179"/>
      <c r="U80" s="181"/>
      <c r="V80" s="177"/>
      <c r="W80" s="179"/>
      <c r="X80" s="181"/>
      <c r="Y80" s="177"/>
      <c r="Z80" s="141"/>
      <c r="AA80" s="141"/>
      <c r="AB80" s="141"/>
      <c r="AC80" s="141"/>
      <c r="AD80" s="143"/>
      <c r="AE80" s="117"/>
      <c r="AF80" s="145"/>
      <c r="AG80" s="145"/>
      <c r="AH80" s="149"/>
      <c r="AI80" s="150"/>
      <c r="AJ80" s="150"/>
      <c r="AK80" s="150"/>
      <c r="AL80" s="151"/>
      <c r="AM80" s="153"/>
      <c r="AN80" s="153"/>
      <c r="AO80" s="155"/>
      <c r="AQ80" s="184"/>
      <c r="AR80" s="184"/>
      <c r="AU80" s="356"/>
    </row>
    <row r="81" spans="1:47" ht="18" customHeight="1">
      <c r="A81" s="159">
        <v>42836</v>
      </c>
      <c r="B81" s="146"/>
      <c r="C81" s="161"/>
      <c r="D81" s="161"/>
      <c r="E81" s="161"/>
      <c r="F81" s="162"/>
      <c r="G81" s="163"/>
      <c r="H81" s="165"/>
      <c r="I81" s="167">
        <v>0.6875</v>
      </c>
      <c r="J81" s="168"/>
      <c r="K81" s="170"/>
      <c r="L81" s="172"/>
      <c r="M81" s="168"/>
      <c r="N81" s="170"/>
      <c r="O81" s="168"/>
      <c r="P81" s="174"/>
      <c r="Q81" s="168"/>
      <c r="R81" s="174"/>
      <c r="S81" s="176"/>
      <c r="T81" s="178"/>
      <c r="U81" s="180"/>
      <c r="V81" s="176"/>
      <c r="W81" s="178"/>
      <c r="X81" s="180"/>
      <c r="Y81" s="182"/>
      <c r="Z81" s="183"/>
      <c r="AA81" s="140"/>
      <c r="AB81" s="140"/>
      <c r="AC81" s="140"/>
      <c r="AD81" s="142"/>
      <c r="AE81" s="12"/>
      <c r="AF81" s="144"/>
      <c r="AG81" s="144"/>
      <c r="AH81" s="146" t="s">
        <v>246</v>
      </c>
      <c r="AI81" s="147"/>
      <c r="AJ81" s="147"/>
      <c r="AK81" s="147"/>
      <c r="AL81" s="148"/>
      <c r="AM81" s="152"/>
      <c r="AN81" s="152"/>
      <c r="AO81" s="154"/>
      <c r="AQ81" s="120"/>
      <c r="AR81" s="120"/>
      <c r="AU81" s="119"/>
    </row>
    <row r="82" spans="1:47" ht="18" customHeight="1" thickBot="1">
      <c r="A82" s="160"/>
      <c r="B82" s="156"/>
      <c r="C82" s="157"/>
      <c r="D82" s="157"/>
      <c r="E82" s="157"/>
      <c r="F82" s="158"/>
      <c r="G82" s="164"/>
      <c r="H82" s="166"/>
      <c r="I82" s="166"/>
      <c r="J82" s="169"/>
      <c r="K82" s="171"/>
      <c r="L82" s="173"/>
      <c r="M82" s="169"/>
      <c r="N82" s="171"/>
      <c r="O82" s="169"/>
      <c r="P82" s="175"/>
      <c r="Q82" s="169"/>
      <c r="R82" s="175"/>
      <c r="S82" s="177"/>
      <c r="T82" s="179"/>
      <c r="U82" s="181"/>
      <c r="V82" s="177"/>
      <c r="W82" s="179"/>
      <c r="X82" s="181"/>
      <c r="Y82" s="177"/>
      <c r="Z82" s="141"/>
      <c r="AA82" s="141"/>
      <c r="AB82" s="141"/>
      <c r="AC82" s="141"/>
      <c r="AD82" s="143"/>
      <c r="AE82" s="121"/>
      <c r="AF82" s="145"/>
      <c r="AG82" s="145"/>
      <c r="AH82" s="149"/>
      <c r="AI82" s="150"/>
      <c r="AJ82" s="150"/>
      <c r="AK82" s="150"/>
      <c r="AL82" s="151"/>
      <c r="AM82" s="153"/>
      <c r="AN82" s="153"/>
      <c r="AO82" s="155"/>
      <c r="AQ82" s="120"/>
      <c r="AR82" s="120"/>
      <c r="AU82" s="119"/>
    </row>
    <row r="83" spans="1:47" ht="18" customHeight="1">
      <c r="A83" s="159"/>
      <c r="B83" s="146"/>
      <c r="C83" s="161"/>
      <c r="D83" s="161"/>
      <c r="E83" s="161"/>
      <c r="F83" s="162"/>
      <c r="G83" s="163"/>
      <c r="H83" s="165"/>
      <c r="I83" s="167"/>
      <c r="J83" s="168"/>
      <c r="K83" s="170"/>
      <c r="L83" s="172"/>
      <c r="M83" s="168"/>
      <c r="N83" s="170"/>
      <c r="O83" s="168"/>
      <c r="P83" s="174"/>
      <c r="Q83" s="168"/>
      <c r="R83" s="174"/>
      <c r="S83" s="176"/>
      <c r="T83" s="178"/>
      <c r="U83" s="180"/>
      <c r="V83" s="176"/>
      <c r="W83" s="178"/>
      <c r="X83" s="180"/>
      <c r="Y83" s="182"/>
      <c r="Z83" s="183"/>
      <c r="AA83" s="140"/>
      <c r="AB83" s="140"/>
      <c r="AC83" s="140"/>
      <c r="AD83" s="142"/>
      <c r="AE83" s="12"/>
      <c r="AF83" s="144"/>
      <c r="AG83" s="144"/>
      <c r="AH83" s="146"/>
      <c r="AI83" s="147"/>
      <c r="AJ83" s="147"/>
      <c r="AK83" s="147"/>
      <c r="AL83" s="148"/>
      <c r="AM83" s="152"/>
      <c r="AN83" s="152"/>
      <c r="AO83" s="154"/>
      <c r="AQ83" s="184">
        <f>IF(G83="x", 1,0)</f>
        <v>0</v>
      </c>
      <c r="AR83" s="184">
        <f>IF(H83="x", 1,0)</f>
        <v>0</v>
      </c>
      <c r="AU83" s="356" t="str">
        <f>IF(A83="","",2)</f>
        <v/>
      </c>
    </row>
    <row r="84" spans="1:47" ht="18" customHeight="1" thickBot="1">
      <c r="A84" s="160"/>
      <c r="B84" s="156"/>
      <c r="C84" s="157"/>
      <c r="D84" s="157"/>
      <c r="E84" s="157"/>
      <c r="F84" s="158"/>
      <c r="G84" s="164"/>
      <c r="H84" s="166"/>
      <c r="I84" s="166"/>
      <c r="J84" s="169"/>
      <c r="K84" s="171"/>
      <c r="L84" s="173"/>
      <c r="M84" s="169"/>
      <c r="N84" s="171"/>
      <c r="O84" s="169"/>
      <c r="P84" s="175"/>
      <c r="Q84" s="169"/>
      <c r="R84" s="175"/>
      <c r="S84" s="177"/>
      <c r="T84" s="179"/>
      <c r="U84" s="181"/>
      <c r="V84" s="177"/>
      <c r="W84" s="179"/>
      <c r="X84" s="181"/>
      <c r="Y84" s="177"/>
      <c r="Z84" s="141"/>
      <c r="AA84" s="141"/>
      <c r="AB84" s="141"/>
      <c r="AC84" s="141"/>
      <c r="AD84" s="143"/>
      <c r="AE84" s="114"/>
      <c r="AF84" s="145"/>
      <c r="AG84" s="145"/>
      <c r="AH84" s="149"/>
      <c r="AI84" s="150"/>
      <c r="AJ84" s="150"/>
      <c r="AK84" s="150"/>
      <c r="AL84" s="151"/>
      <c r="AM84" s="153"/>
      <c r="AN84" s="153"/>
      <c r="AO84" s="155"/>
      <c r="AQ84" s="184"/>
      <c r="AR84" s="184"/>
      <c r="AU84" s="356"/>
    </row>
    <row r="85" spans="1:47" ht="18" customHeight="1">
      <c r="A85" s="159"/>
      <c r="B85" s="146"/>
      <c r="C85" s="161"/>
      <c r="D85" s="161"/>
      <c r="E85" s="161"/>
      <c r="F85" s="162"/>
      <c r="G85" s="163"/>
      <c r="H85" s="165"/>
      <c r="I85" s="167"/>
      <c r="J85" s="168"/>
      <c r="K85" s="170"/>
      <c r="L85" s="172"/>
      <c r="M85" s="168"/>
      <c r="N85" s="170"/>
      <c r="O85" s="168"/>
      <c r="P85" s="174"/>
      <c r="Q85" s="168"/>
      <c r="R85" s="174"/>
      <c r="S85" s="176"/>
      <c r="T85" s="178"/>
      <c r="U85" s="180"/>
      <c r="V85" s="176"/>
      <c r="W85" s="178"/>
      <c r="X85" s="180"/>
      <c r="Y85" s="182"/>
      <c r="Z85" s="183"/>
      <c r="AA85" s="140"/>
      <c r="AB85" s="140"/>
      <c r="AC85" s="140"/>
      <c r="AD85" s="142"/>
      <c r="AE85" s="12"/>
      <c r="AF85" s="144"/>
      <c r="AG85" s="144"/>
      <c r="AH85" s="146"/>
      <c r="AI85" s="147"/>
      <c r="AJ85" s="147"/>
      <c r="AK85" s="147"/>
      <c r="AL85" s="148"/>
      <c r="AM85" s="152"/>
      <c r="AN85" s="152"/>
      <c r="AO85" s="154"/>
      <c r="AQ85" s="184">
        <f>IF(G85="x", 1,0)</f>
        <v>0</v>
      </c>
      <c r="AR85" s="184">
        <f>IF(H85="x", 1,0)</f>
        <v>0</v>
      </c>
      <c r="AU85" s="356" t="str">
        <f>IF(A85="","",2)</f>
        <v/>
      </c>
    </row>
    <row r="86" spans="1:47" ht="18" customHeight="1" thickBot="1">
      <c r="A86" s="160"/>
      <c r="B86" s="156"/>
      <c r="C86" s="157"/>
      <c r="D86" s="157"/>
      <c r="E86" s="157"/>
      <c r="F86" s="158"/>
      <c r="G86" s="164"/>
      <c r="H86" s="166"/>
      <c r="I86" s="166"/>
      <c r="J86" s="169"/>
      <c r="K86" s="171"/>
      <c r="L86" s="173"/>
      <c r="M86" s="169"/>
      <c r="N86" s="171"/>
      <c r="O86" s="169"/>
      <c r="P86" s="175"/>
      <c r="Q86" s="169"/>
      <c r="R86" s="175"/>
      <c r="S86" s="177"/>
      <c r="T86" s="179"/>
      <c r="U86" s="181"/>
      <c r="V86" s="177"/>
      <c r="W86" s="179"/>
      <c r="X86" s="181"/>
      <c r="Y86" s="177"/>
      <c r="Z86" s="141"/>
      <c r="AA86" s="141"/>
      <c r="AB86" s="141"/>
      <c r="AC86" s="141"/>
      <c r="AD86" s="143"/>
      <c r="AE86" s="118"/>
      <c r="AF86" s="145"/>
      <c r="AG86" s="145"/>
      <c r="AH86" s="149"/>
      <c r="AI86" s="150"/>
      <c r="AJ86" s="150"/>
      <c r="AK86" s="150"/>
      <c r="AL86" s="151"/>
      <c r="AM86" s="153"/>
      <c r="AN86" s="153"/>
      <c r="AO86" s="155"/>
      <c r="AQ86" s="184"/>
      <c r="AR86" s="184"/>
      <c r="AU86" s="356"/>
    </row>
    <row r="87" spans="1:47" ht="18" customHeight="1" thickBot="1">
      <c r="A87" s="4"/>
      <c r="B87" s="5"/>
      <c r="C87" s="5"/>
      <c r="D87" s="5"/>
      <c r="E87" s="5"/>
      <c r="F87" s="5"/>
      <c r="G87" s="5"/>
      <c r="H87" s="5"/>
      <c r="I87" s="6"/>
      <c r="J87" s="10"/>
      <c r="K87" s="16"/>
      <c r="L87" s="9"/>
      <c r="M87" s="8"/>
      <c r="N87" s="9"/>
      <c r="O87" s="8"/>
      <c r="P87" s="9"/>
      <c r="Q87" s="9"/>
      <c r="R87" s="9"/>
      <c r="S87" s="3"/>
      <c r="T87" s="8"/>
      <c r="U87" s="9"/>
      <c r="V87" s="3"/>
      <c r="W87" s="8"/>
      <c r="X87" s="9"/>
      <c r="Y87" s="10"/>
      <c r="Z87" s="10"/>
      <c r="AA87" s="10"/>
      <c r="AB87" s="10"/>
      <c r="AC87" s="10"/>
      <c r="AD87" s="10"/>
      <c r="AE87" s="10"/>
      <c r="AF87" s="10"/>
      <c r="AG87" s="10"/>
      <c r="AH87" s="7"/>
      <c r="AI87" s="7"/>
      <c r="AJ87" s="7"/>
      <c r="AK87" s="7"/>
      <c r="AL87" s="7"/>
      <c r="AM87" s="11"/>
      <c r="AN87" s="5"/>
      <c r="AO87" s="5"/>
    </row>
    <row r="88" spans="1:47" ht="18" customHeight="1" thickBot="1">
      <c r="A88" s="42"/>
      <c r="B88" s="43"/>
      <c r="C88" s="43"/>
      <c r="D88" s="43"/>
      <c r="E88" s="43"/>
      <c r="F88" s="43"/>
      <c r="G88" s="43"/>
      <c r="H88" s="43"/>
      <c r="I88" s="44"/>
      <c r="J88" s="192" t="s">
        <v>173</v>
      </c>
      <c r="K88" s="193"/>
      <c r="L88" s="66" t="s">
        <v>174</v>
      </c>
      <c r="M88" s="194" t="s">
        <v>172</v>
      </c>
      <c r="N88" s="194"/>
      <c r="O88" s="194" t="s">
        <v>171</v>
      </c>
      <c r="P88" s="194"/>
      <c r="Q88" s="226" t="s">
        <v>162</v>
      </c>
      <c r="R88" s="225"/>
      <c r="S88" s="194" t="s">
        <v>155</v>
      </c>
      <c r="T88" s="194"/>
      <c r="U88" s="194"/>
      <c r="V88" s="194" t="s">
        <v>156</v>
      </c>
      <c r="W88" s="194"/>
      <c r="X88" s="194"/>
      <c r="Y88" s="10"/>
      <c r="Z88" s="10"/>
      <c r="AA88" s="10"/>
      <c r="AB88" s="10"/>
      <c r="AC88" s="10"/>
      <c r="AD88" s="10"/>
      <c r="AE88" s="10"/>
      <c r="AF88" s="10"/>
      <c r="AG88" s="10"/>
      <c r="AH88" s="7"/>
      <c r="AI88" s="7"/>
      <c r="AJ88" s="7"/>
      <c r="AK88" s="7"/>
      <c r="AL88" s="7"/>
      <c r="AM88" s="11"/>
      <c r="AN88" s="5"/>
      <c r="AO88" s="5"/>
      <c r="AP88" s="17"/>
      <c r="AQ88" s="17"/>
      <c r="AR88" s="17"/>
    </row>
    <row r="89" spans="1:47" ht="18" customHeight="1" thickBot="1">
      <c r="A89" s="195" t="s">
        <v>163</v>
      </c>
      <c r="B89" s="196"/>
      <c r="C89" s="196"/>
      <c r="D89" s="196"/>
      <c r="E89" s="196"/>
      <c r="F89" s="196"/>
      <c r="G89" s="196"/>
      <c r="H89" s="196"/>
      <c r="I89" s="197"/>
      <c r="J89" s="185">
        <f>SUM(K23:K86)</f>
        <v>96</v>
      </c>
      <c r="K89" s="187"/>
      <c r="L89" s="45">
        <f>SUM(L23:L86)</f>
        <v>4</v>
      </c>
      <c r="M89" s="185">
        <f>SUM(N23:N86)</f>
        <v>157</v>
      </c>
      <c r="N89" s="187"/>
      <c r="O89" s="185">
        <f>SUM(P23:P86)</f>
        <v>78</v>
      </c>
      <c r="P89" s="187"/>
      <c r="Q89" s="185">
        <f>SUM(R23:R86)</f>
        <v>0</v>
      </c>
      <c r="R89" s="187"/>
      <c r="S89" s="185">
        <f>SUM(U23:U86)</f>
        <v>0</v>
      </c>
      <c r="T89" s="186"/>
      <c r="U89" s="187"/>
      <c r="V89" s="185">
        <f>SUM(X23:X86)</f>
        <v>0.5</v>
      </c>
      <c r="W89" s="186"/>
      <c r="X89" s="187"/>
      <c r="Y89" s="103"/>
      <c r="Z89" s="103"/>
      <c r="AA89" s="103"/>
      <c r="AB89" s="103"/>
      <c r="AC89" s="103"/>
      <c r="AD89" s="103"/>
      <c r="AE89" s="103"/>
      <c r="AF89" s="103"/>
      <c r="AG89" s="103"/>
      <c r="AH89" s="103"/>
      <c r="AI89" s="103"/>
      <c r="AJ89" s="103"/>
      <c r="AK89" s="103"/>
      <c r="AL89" s="103"/>
      <c r="AM89" s="103"/>
      <c r="AN89" s="103"/>
      <c r="AO89" s="103"/>
    </row>
  </sheetData>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1259">
    <mergeCell ref="AH81:AL82"/>
    <mergeCell ref="AM81:AM82"/>
    <mergeCell ref="AN81:AN82"/>
    <mergeCell ref="AO81:AO82"/>
    <mergeCell ref="B82:F82"/>
    <mergeCell ref="A81:A82"/>
    <mergeCell ref="B81:F81"/>
    <mergeCell ref="G81:G82"/>
    <mergeCell ref="H81:H82"/>
    <mergeCell ref="I81:I82"/>
    <mergeCell ref="J81:J82"/>
    <mergeCell ref="K81:K82"/>
    <mergeCell ref="L81:L82"/>
    <mergeCell ref="M81:M82"/>
    <mergeCell ref="N81:N82"/>
    <mergeCell ref="O81:O82"/>
    <mergeCell ref="P81:P82"/>
    <mergeCell ref="Q81:Q82"/>
    <mergeCell ref="R81:R82"/>
    <mergeCell ref="S81:S82"/>
    <mergeCell ref="T81:T82"/>
    <mergeCell ref="U81:U82"/>
    <mergeCell ref="V81:V82"/>
    <mergeCell ref="W81:W82"/>
    <mergeCell ref="X81:X82"/>
    <mergeCell ref="Y81:Y82"/>
    <mergeCell ref="Z81:Z82"/>
    <mergeCell ref="AA81:AA82"/>
    <mergeCell ref="AB81:AB82"/>
    <mergeCell ref="AC81:AC82"/>
    <mergeCell ref="AD81:AD82"/>
    <mergeCell ref="AF81:AF82"/>
    <mergeCell ref="AG81:AG82"/>
    <mergeCell ref="AU23:AU24"/>
    <mergeCell ref="AU25:AU26"/>
    <mergeCell ref="AU27:AU28"/>
    <mergeCell ref="AU29:AU30"/>
    <mergeCell ref="AU31:AU32"/>
    <mergeCell ref="AU33:AU34"/>
    <mergeCell ref="AU35:AU36"/>
    <mergeCell ref="AU49:AU50"/>
    <mergeCell ref="AU51:AU52"/>
    <mergeCell ref="AU53:AU54"/>
    <mergeCell ref="AU55:AU56"/>
    <mergeCell ref="AU57:AU58"/>
    <mergeCell ref="AU59:AU60"/>
    <mergeCell ref="AU37:AU38"/>
    <mergeCell ref="AU39:AU40"/>
    <mergeCell ref="AU41:AU42"/>
    <mergeCell ref="AU43:AU44"/>
    <mergeCell ref="AU73:AU74"/>
    <mergeCell ref="AU75:AU76"/>
    <mergeCell ref="AU77:AU78"/>
    <mergeCell ref="AU79:AU80"/>
    <mergeCell ref="AU83:AU84"/>
    <mergeCell ref="AU85:AU86"/>
    <mergeCell ref="AU61:AU62"/>
    <mergeCell ref="AR75:AR76"/>
    <mergeCell ref="AQ77:AQ78"/>
    <mergeCell ref="AR77:AR78"/>
    <mergeCell ref="AQ83:AQ84"/>
    <mergeCell ref="AR83:AR84"/>
    <mergeCell ref="AQ85:AQ86"/>
    <mergeCell ref="AR85:AR86"/>
    <mergeCell ref="AR55:AR56"/>
    <mergeCell ref="AQ57:AQ58"/>
    <mergeCell ref="AR57:AR58"/>
    <mergeCell ref="AQ59:AQ60"/>
    <mergeCell ref="AU45:AU46"/>
    <mergeCell ref="AU47:AU48"/>
    <mergeCell ref="AQ73:AQ74"/>
    <mergeCell ref="AR73:AR74"/>
    <mergeCell ref="AQ75:AQ76"/>
    <mergeCell ref="AR69:AR70"/>
    <mergeCell ref="AQ71:AQ72"/>
    <mergeCell ref="AR71:AR72"/>
    <mergeCell ref="AQ61:AQ62"/>
    <mergeCell ref="AR61:AR62"/>
    <mergeCell ref="AQ63:AQ64"/>
    <mergeCell ref="AR63:AR64"/>
    <mergeCell ref="AQ65:AQ66"/>
    <mergeCell ref="AR65:AR66"/>
    <mergeCell ref="AQ67:AQ68"/>
    <mergeCell ref="AR67:AR68"/>
    <mergeCell ref="AQ69:AQ70"/>
    <mergeCell ref="AU63:AU64"/>
    <mergeCell ref="AU65:AU66"/>
    <mergeCell ref="AU67:AU68"/>
    <mergeCell ref="AU69:AU70"/>
    <mergeCell ref="AU71:AU72"/>
    <mergeCell ref="AQ47:AQ48"/>
    <mergeCell ref="AR47:AR48"/>
    <mergeCell ref="AQ49:AQ50"/>
    <mergeCell ref="AR49:AR50"/>
    <mergeCell ref="AQ51:AQ52"/>
    <mergeCell ref="AR51:AR52"/>
    <mergeCell ref="AQ53:AQ54"/>
    <mergeCell ref="AR53:AR54"/>
    <mergeCell ref="AQ55:AQ56"/>
    <mergeCell ref="AR59:AR60"/>
    <mergeCell ref="AQ79:AQ80"/>
    <mergeCell ref="AR79:AR80"/>
    <mergeCell ref="K41:K42"/>
    <mergeCell ref="L39:L40"/>
    <mergeCell ref="M39:M40"/>
    <mergeCell ref="N39:N40"/>
    <mergeCell ref="O39:O40"/>
    <mergeCell ref="P39:P40"/>
    <mergeCell ref="S39:S40"/>
    <mergeCell ref="T39:T40"/>
    <mergeCell ref="AH41:AL42"/>
    <mergeCell ref="AM41:AM42"/>
    <mergeCell ref="W85:W86"/>
    <mergeCell ref="X85:X86"/>
    <mergeCell ref="Y85:Y86"/>
    <mergeCell ref="A85:A86"/>
    <mergeCell ref="H85:H86"/>
    <mergeCell ref="AA85:AA86"/>
    <mergeCell ref="AC83:AC84"/>
    <mergeCell ref="AM85:AM86"/>
    <mergeCell ref="V83:V84"/>
    <mergeCell ref="W83:W84"/>
    <mergeCell ref="X83:X84"/>
    <mergeCell ref="Y83:Y84"/>
    <mergeCell ref="S83:S84"/>
    <mergeCell ref="AM83:AM84"/>
    <mergeCell ref="Z85:Z86"/>
    <mergeCell ref="Z83:Z84"/>
    <mergeCell ref="AA83:AA84"/>
    <mergeCell ref="AB83:AB84"/>
    <mergeCell ref="AN85:AN86"/>
    <mergeCell ref="AO85:AO86"/>
    <mergeCell ref="AF77:AF78"/>
    <mergeCell ref="AG77:AG78"/>
    <mergeCell ref="AH77:AL78"/>
    <mergeCell ref="AM77:AM78"/>
    <mergeCell ref="AN77:AN78"/>
    <mergeCell ref="AO77:AO78"/>
    <mergeCell ref="AO79:AO80"/>
    <mergeCell ref="AB85:AB86"/>
    <mergeCell ref="AC85:AC86"/>
    <mergeCell ref="AD85:AD86"/>
    <mergeCell ref="AF85:AF86"/>
    <mergeCell ref="AG85:AG86"/>
    <mergeCell ref="AH85:AL86"/>
    <mergeCell ref="AN83:AN84"/>
    <mergeCell ref="AO83:AO84"/>
    <mergeCell ref="AD83:AD84"/>
    <mergeCell ref="AF83:AF84"/>
    <mergeCell ref="AG83:AG84"/>
    <mergeCell ref="AH83:AL84"/>
    <mergeCell ref="AC77:AC78"/>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F61:AF62"/>
    <mergeCell ref="AD61:AD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H53:AL54"/>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AB47:AB48"/>
    <mergeCell ref="A49:A50"/>
    <mergeCell ref="B49:F49"/>
    <mergeCell ref="G49:G50"/>
    <mergeCell ref="H49:H50"/>
    <mergeCell ref="I49:I50"/>
    <mergeCell ref="J49:J50"/>
    <mergeCell ref="K49:K50"/>
    <mergeCell ref="A51:A52"/>
    <mergeCell ref="B51:F51"/>
    <mergeCell ref="G51:G52"/>
    <mergeCell ref="H51:H52"/>
    <mergeCell ref="P49:P50"/>
    <mergeCell ref="Q49:Q50"/>
    <mergeCell ref="L51:L52"/>
    <mergeCell ref="M51:M52"/>
    <mergeCell ref="N51:N52"/>
    <mergeCell ref="R51:R52"/>
    <mergeCell ref="S51:S52"/>
    <mergeCell ref="T51:T52"/>
    <mergeCell ref="R49:R50"/>
    <mergeCell ref="S57:S58"/>
    <mergeCell ref="AA49:AA50"/>
    <mergeCell ref="U49:U50"/>
    <mergeCell ref="AN53:AN54"/>
    <mergeCell ref="AD53:AD54"/>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J18:K18"/>
    <mergeCell ref="J13:L15"/>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B40:F40"/>
    <mergeCell ref="K39:K40"/>
    <mergeCell ref="I51:I52"/>
    <mergeCell ref="J51:J52"/>
    <mergeCell ref="K51:K52"/>
    <mergeCell ref="L49:L50"/>
    <mergeCell ref="M49:M50"/>
    <mergeCell ref="Q89:R89"/>
    <mergeCell ref="Q57:Q58"/>
    <mergeCell ref="R57:R58"/>
    <mergeCell ref="Q77:Q78"/>
    <mergeCell ref="R77:R78"/>
    <mergeCell ref="Q69:Q70"/>
    <mergeCell ref="R69:R70"/>
    <mergeCell ref="Q63:Q64"/>
    <mergeCell ref="Q88:R88"/>
    <mergeCell ref="J79:J80"/>
    <mergeCell ref="K79:K80"/>
    <mergeCell ref="J85:J86"/>
    <mergeCell ref="K85:K86"/>
    <mergeCell ref="L85:L86"/>
    <mergeCell ref="M85:M86"/>
    <mergeCell ref="N85:N86"/>
    <mergeCell ref="O85:O86"/>
    <mergeCell ref="P85:P86"/>
    <mergeCell ref="Q85:Q86"/>
    <mergeCell ref="R85:R86"/>
    <mergeCell ref="B54:F54"/>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G41:G42"/>
    <mergeCell ref="H41:H42"/>
    <mergeCell ref="G33:G34"/>
    <mergeCell ref="H33:H34"/>
    <mergeCell ref="A39:A40"/>
    <mergeCell ref="B39:F39"/>
    <mergeCell ref="G39:G40"/>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AN23:AN24"/>
    <mergeCell ref="B23:F23"/>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AB25:AB26"/>
    <mergeCell ref="Q25:Q26"/>
    <mergeCell ref="R25:R26"/>
    <mergeCell ref="Q27:Q28"/>
    <mergeCell ref="R27:R28"/>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N25:N26"/>
    <mergeCell ref="O25:O26"/>
    <mergeCell ref="T27:T28"/>
    <mergeCell ref="U27:U28"/>
    <mergeCell ref="X25:X26"/>
    <mergeCell ref="AD23:AD24"/>
    <mergeCell ref="P23:P24"/>
    <mergeCell ref="AA25:AA26"/>
    <mergeCell ref="S23:S24"/>
    <mergeCell ref="T23:T24"/>
    <mergeCell ref="S25:S26"/>
    <mergeCell ref="U23:U24"/>
    <mergeCell ref="Z23:Z24"/>
    <mergeCell ref="W23:W24"/>
    <mergeCell ref="V23:V24"/>
    <mergeCell ref="I25:I26"/>
    <mergeCell ref="B24:F24"/>
    <mergeCell ref="O23:O24"/>
    <mergeCell ref="Y25:Y26"/>
    <mergeCell ref="B27:F27"/>
    <mergeCell ref="I27:I28"/>
    <mergeCell ref="H23:H24"/>
    <mergeCell ref="I23:I24"/>
    <mergeCell ref="H25:H26"/>
    <mergeCell ref="B26:F26"/>
    <mergeCell ref="M23:M24"/>
    <mergeCell ref="N23:N24"/>
    <mergeCell ref="U33:U34"/>
    <mergeCell ref="V33:V34"/>
    <mergeCell ref="W33:W34"/>
    <mergeCell ref="P33:P34"/>
    <mergeCell ref="S31:S32"/>
    <mergeCell ref="Z29:Z30"/>
    <mergeCell ref="S29:S30"/>
    <mergeCell ref="T29:T30"/>
    <mergeCell ref="V29:V30"/>
    <mergeCell ref="U29:U30"/>
    <mergeCell ref="W29:W30"/>
    <mergeCell ref="X29:X30"/>
    <mergeCell ref="Y29:Y30"/>
    <mergeCell ref="U37:U38"/>
    <mergeCell ref="O31:O32"/>
    <mergeCell ref="P31:P32"/>
    <mergeCell ref="L41:L42"/>
    <mergeCell ref="M41:M42"/>
    <mergeCell ref="N41:N42"/>
    <mergeCell ref="O41:O42"/>
    <mergeCell ref="S35:S36"/>
    <mergeCell ref="X41:X42"/>
    <mergeCell ref="Z41:Z42"/>
    <mergeCell ref="Y39:Y40"/>
    <mergeCell ref="Z39:Z40"/>
    <mergeCell ref="W31:W32"/>
    <mergeCell ref="M37:M38"/>
    <mergeCell ref="N37:N38"/>
    <mergeCell ref="O37:O38"/>
    <mergeCell ref="P37:P38"/>
    <mergeCell ref="S37:S38"/>
    <mergeCell ref="T37:T38"/>
    <mergeCell ref="Q37:Q38"/>
    <mergeCell ref="R37:R38"/>
    <mergeCell ref="S33:S34"/>
    <mergeCell ref="P35:P36"/>
    <mergeCell ref="Y37:Y38"/>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V41:V42"/>
    <mergeCell ref="W41:W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X37:X38"/>
    <mergeCell ref="Y33:Y34"/>
    <mergeCell ref="Y35:Y36"/>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A29:A30"/>
    <mergeCell ref="H27:H28"/>
    <mergeCell ref="L27:L28"/>
    <mergeCell ref="B28:F28"/>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L29:L30"/>
    <mergeCell ref="G35:G36"/>
    <mergeCell ref="H35:H36"/>
    <mergeCell ref="N29:N30"/>
    <mergeCell ref="R35:R36"/>
    <mergeCell ref="Z37:Z38"/>
    <mergeCell ref="Z33:Z34"/>
    <mergeCell ref="L33:L34"/>
    <mergeCell ref="T33:T34"/>
    <mergeCell ref="Z35:Z36"/>
    <mergeCell ref="B41:F41"/>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B78:F78"/>
    <mergeCell ref="G59:G60"/>
    <mergeCell ref="H59:H60"/>
    <mergeCell ref="H83:H84"/>
    <mergeCell ref="I83:I84"/>
    <mergeCell ref="P47:P48"/>
    <mergeCell ref="Q47:Q48"/>
    <mergeCell ref="R47:R48"/>
    <mergeCell ref="S47:S48"/>
    <mergeCell ref="T47:T48"/>
    <mergeCell ref="U47:U48"/>
    <mergeCell ref="B50:F50"/>
    <mergeCell ref="V51:V52"/>
    <mergeCell ref="W51:W52"/>
    <mergeCell ref="X51:X52"/>
    <mergeCell ref="L69:L70"/>
    <mergeCell ref="S61:S62"/>
    <mergeCell ref="V47:V48"/>
    <mergeCell ref="S75:S76"/>
    <mergeCell ref="B76:F76"/>
    <mergeCell ref="O73:O74"/>
    <mergeCell ref="I71:I72"/>
    <mergeCell ref="J71:J72"/>
    <mergeCell ref="S85:S86"/>
    <mergeCell ref="T85:T86"/>
    <mergeCell ref="U85:U86"/>
    <mergeCell ref="V85:V86"/>
    <mergeCell ref="M83:M84"/>
    <mergeCell ref="N83:N84"/>
    <mergeCell ref="O83:O84"/>
    <mergeCell ref="V49:V50"/>
    <mergeCell ref="G69:G70"/>
    <mergeCell ref="H69:H70"/>
    <mergeCell ref="I69:I70"/>
    <mergeCell ref="H71:H72"/>
    <mergeCell ref="AG67:AG68"/>
    <mergeCell ref="J69:J70"/>
    <mergeCell ref="K69:K70"/>
    <mergeCell ref="Y77:Y78"/>
    <mergeCell ref="Z77:Z78"/>
    <mergeCell ref="AA77:AA78"/>
    <mergeCell ref="AF71:AF72"/>
    <mergeCell ref="AG75:AG76"/>
    <mergeCell ref="AC73:AC74"/>
    <mergeCell ref="AD73:AD74"/>
    <mergeCell ref="AF73:AF74"/>
    <mergeCell ref="AG73:AG74"/>
    <mergeCell ref="T77:T78"/>
    <mergeCell ref="U77:U78"/>
    <mergeCell ref="A59:A60"/>
    <mergeCell ref="B59:F59"/>
    <mergeCell ref="AH57:AL58"/>
    <mergeCell ref="S79:S80"/>
    <mergeCell ref="T79:T80"/>
    <mergeCell ref="U79:U80"/>
    <mergeCell ref="T83:T84"/>
    <mergeCell ref="U83:U84"/>
    <mergeCell ref="K77:K78"/>
    <mergeCell ref="L77:L78"/>
    <mergeCell ref="M77:M78"/>
    <mergeCell ref="N77:N7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W57:W58"/>
    <mergeCell ref="A57:A58"/>
    <mergeCell ref="L45:L46"/>
    <mergeCell ref="X57:X58"/>
    <mergeCell ref="Y51:Y52"/>
    <mergeCell ref="O43:O44"/>
    <mergeCell ref="T43:T44"/>
    <mergeCell ref="AC49:AC50"/>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AA47:AA48"/>
    <mergeCell ref="Y47:Y48"/>
    <mergeCell ref="Z47:Z48"/>
    <mergeCell ref="AF53:AF54"/>
    <mergeCell ref="AG53:AG54"/>
    <mergeCell ref="AF51:AF52"/>
    <mergeCell ref="L83:L84"/>
    <mergeCell ref="J83:J84"/>
    <mergeCell ref="I85:I86"/>
    <mergeCell ref="B83:F83"/>
    <mergeCell ref="P83:P84"/>
    <mergeCell ref="Q83:Q84"/>
    <mergeCell ref="R83:R84"/>
    <mergeCell ref="AQ23:AQ24"/>
    <mergeCell ref="AQ25:AQ26"/>
    <mergeCell ref="AQ27:AQ28"/>
    <mergeCell ref="AQ29:AQ30"/>
    <mergeCell ref="AQ31:AQ32"/>
    <mergeCell ref="AQ33:AQ34"/>
    <mergeCell ref="AQ35:AQ36"/>
    <mergeCell ref="AQ37:AQ38"/>
    <mergeCell ref="V77:V78"/>
    <mergeCell ref="W77:W78"/>
    <mergeCell ref="X77:X78"/>
    <mergeCell ref="AD77:AD78"/>
    <mergeCell ref="AR23:AR24"/>
    <mergeCell ref="AR25:AR26"/>
    <mergeCell ref="AR27:AR28"/>
    <mergeCell ref="AR29:AR30"/>
    <mergeCell ref="AR31:AR32"/>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Q39:AQ40"/>
    <mergeCell ref="AM31:AM32"/>
    <mergeCell ref="AO39:AO40"/>
    <mergeCell ref="AM43:AM44"/>
    <mergeCell ref="AN43:AN44"/>
    <mergeCell ref="AO35:AO36"/>
    <mergeCell ref="AN35:AN36"/>
    <mergeCell ref="AF23:AF24"/>
    <mergeCell ref="AG23:AG24"/>
    <mergeCell ref="AF25:AF26"/>
    <mergeCell ref="AH31:AL32"/>
    <mergeCell ref="AC37:AC38"/>
    <mergeCell ref="AD37:AD38"/>
    <mergeCell ref="AN37:AN38"/>
    <mergeCell ref="AO57:AO58"/>
    <mergeCell ref="AF35:AF36"/>
    <mergeCell ref="AG35:AG36"/>
    <mergeCell ref="AM35:AM36"/>
    <mergeCell ref="AQ45:AQ46"/>
    <mergeCell ref="AB77:AB78"/>
    <mergeCell ref="B84:F84"/>
    <mergeCell ref="AF67:AF68"/>
    <mergeCell ref="O77:O78"/>
    <mergeCell ref="P77:P78"/>
    <mergeCell ref="B77:F77"/>
    <mergeCell ref="U45:U46"/>
    <mergeCell ref="P45:P46"/>
    <mergeCell ref="S45:S46"/>
    <mergeCell ref="H45:H46"/>
    <mergeCell ref="I45:I46"/>
    <mergeCell ref="AO47:AO48"/>
    <mergeCell ref="B48:F48"/>
    <mergeCell ref="N49:N50"/>
    <mergeCell ref="O49:O50"/>
    <mergeCell ref="G85:G86"/>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C33:AC34"/>
    <mergeCell ref="AD33:AD34"/>
    <mergeCell ref="AH33:AL34"/>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H25:AL26"/>
    <mergeCell ref="AG25:AG26"/>
    <mergeCell ref="AF39:AF40"/>
    <mergeCell ref="AO27:AO28"/>
    <mergeCell ref="AM39:AM40"/>
    <mergeCell ref="AN41:AN42"/>
    <mergeCell ref="AO41:AO42"/>
    <mergeCell ref="AH27:AL28"/>
    <mergeCell ref="AM23:AM24"/>
    <mergeCell ref="AM25:AM26"/>
    <mergeCell ref="U39:U40"/>
    <mergeCell ref="G83:G84"/>
    <mergeCell ref="V39:V40"/>
    <mergeCell ref="B86:F86"/>
    <mergeCell ref="A77:A78"/>
    <mergeCell ref="G77:G78"/>
    <mergeCell ref="A79:A80"/>
    <mergeCell ref="H77:H78"/>
    <mergeCell ref="I77:I78"/>
    <mergeCell ref="J77:J78"/>
    <mergeCell ref="AA39:AA40"/>
    <mergeCell ref="K47:K48"/>
    <mergeCell ref="L47:L48"/>
    <mergeCell ref="M47:M48"/>
    <mergeCell ref="O51:O52"/>
    <mergeCell ref="P51:P52"/>
    <mergeCell ref="Q51:Q52"/>
    <mergeCell ref="S49:S50"/>
    <mergeCell ref="T49:T50"/>
    <mergeCell ref="N55:N56"/>
    <mergeCell ref="O55:O56"/>
    <mergeCell ref="W47:W48"/>
    <mergeCell ref="X47:X48"/>
    <mergeCell ref="A83:A84"/>
    <mergeCell ref="B85:F85"/>
    <mergeCell ref="S77:S78"/>
    <mergeCell ref="R79:R80"/>
    <mergeCell ref="B42:F42"/>
    <mergeCell ref="V89:X89"/>
    <mergeCell ref="Q10:R10"/>
    <mergeCell ref="Q11:R12"/>
    <mergeCell ref="Q13:R15"/>
    <mergeCell ref="J88:K88"/>
    <mergeCell ref="M88:N88"/>
    <mergeCell ref="O88:P88"/>
    <mergeCell ref="S88:U88"/>
    <mergeCell ref="V88:X88"/>
    <mergeCell ref="A89:I89"/>
    <mergeCell ref="J89:K89"/>
    <mergeCell ref="M89:N89"/>
    <mergeCell ref="O89:P89"/>
    <mergeCell ref="S89:U89"/>
    <mergeCell ref="AA35:AA36"/>
    <mergeCell ref="AH37:AL38"/>
    <mergeCell ref="AC35:AC36"/>
    <mergeCell ref="AO31:AO32"/>
    <mergeCell ref="AO29:AO30"/>
    <mergeCell ref="AM29:AM30"/>
    <mergeCell ref="B80:F80"/>
    <mergeCell ref="B79:F79"/>
    <mergeCell ref="K83:K84"/>
  </mergeCells>
  <phoneticPr fontId="1" type="noConversion"/>
  <conditionalFormatting sqref="AO23:AO86">
    <cfRule type="cellIs" dxfId="1" priority="81" operator="equal">
      <formula>"0 nds "</formula>
    </cfRule>
    <cfRule type="cellIs" dxfId="0" priority="82" operator="greaterThan">
      <formula>-1</formula>
    </cfRule>
  </conditionalFormatting>
  <dataValidations xWindow="70" yWindow="801" count="27">
    <dataValidation allowBlank="1" showInputMessage="1" showErrorMessage="1" prompt="Latitude" sqref="B23:F23 B81:F81 B85:F85 B27:F27 B29:F29 B31:F31 B33:F33 B35:F35 B37:F37 B39:F39 B43:F43 B45:F45 B47:F47 B49:F49 B51:F51 B53:F53 B55:F55 B57:F57 B59:F59 B61:F61 B63:F63 B65:F65 B67:F67 B69:F69 B71:F71 B73:F73 B75:F75 B77:F77 B79:F79 B83:F83 B25:F25"/>
    <dataValidation allowBlank="1" showInputMessage="1" showErrorMessage="1" prompt="Longitude" sqref="B26:F26 B82:F82 B80:F80 B30:F30 B32:F32 B34:F34 B36:F36 B38:F38 B40:F41 B44:F44 B46:F46 B48:F48 B50:F50 B52:F52 B54:F54 B56:F56 B58:F58 B60:F60 B62:F62 B64:F64 B66:F66 B68:F68 B70:F70 B72:F72 B74:F74 B76:F76 B78:F78 B84:F84 B28:F28 B24:F24 B86:F86"/>
    <dataValidation type="list" allowBlank="1" showInputMessage="1" showErrorMessage="1" prompt="indiquer le type de bouée" sqref="AE23 AE81 AE85 AE27 AE29 AE31 AE33 AE35 AE37 AE39 AE41 AE43 AE45 AE47 AE49 AE51 AE53 AE55 AE57 AE59 AE61 AE63 AE65 AE67 AE69 AE71 AE73 AE75 AE77 AE79 AE83 AE25">
      <formula1>Type_bouées</formula1>
    </dataValidation>
    <dataValidation type="whole" operator="greaterThan" allowBlank="1" showInputMessage="1" showErrorMessage="1" prompt="Saisir le numéro de la bouée" sqref="AE26 AE82 AE80 AE30 AE32 AE34 AE36 AE38 AE40 AE42 AE44 AE46 AE48 AE50 AE52 AE54 AE56 AE58 AE60 AE62 AE64 AE66 AE68 AE70 AE72 AE74 AE76 AE78 AE84 AE28 AE86 AE24">
      <formula1>0</formula1>
    </dataValidation>
    <dataValidation type="list" allowBlank="1" showInputMessage="1" showErrorMessage="1" promptTitle="mettre une croix" prompt="exemple x ou X" sqref="Y23:Y86 AA23:AD86 G23:H86">
      <formula1>coche</formula1>
    </dataValidation>
    <dataValidation type="time" allowBlank="1" showInputMessage="1" showErrorMessage="1" prompt="Saisir hh:mm" sqref="I23:I86">
      <formula1>0</formula1>
      <formula2>0.999305555555556</formula2>
    </dataValidation>
    <dataValidation type="list" allowBlank="1" showInputMessage="1" showErrorMessage="1" prompt="Indiquer N pour épave naturelle_x000a_Indiquer A pour épave artificielle_x000a_" sqref="Z23:Z86">
      <formula1>Type_DCP</formula1>
    </dataValidation>
    <dataValidation type="list" allowBlank="1" showInputMessage="1" showErrorMessage="1" prompt="Choisir l'évennement DCP" sqref="AF23:AF86">
      <formula1>Action_DCP</formula1>
    </dataValidation>
    <dataValidation type="list" allowBlank="1" showInputMessage="1" showErrorMessage="1" prompt="Choisir la ZEE" sqref="AG23:AG86">
      <formula1>Liste_ZEE</formula1>
    </dataValidation>
    <dataValidation type="decimal" operator="greaterThan" allowBlank="1" showInputMessage="1" showErrorMessage="1" prompt="Saisir la température " sqref="AM23:AM86">
      <formula1>0</formula1>
    </dataValidation>
    <dataValidation type="whole" allowBlank="1" showInputMessage="1" showErrorMessage="1" prompt="saisir la direction du vent" sqref="AN23:AN86">
      <formula1>0</formula1>
      <formula2>360</formula2>
    </dataValidation>
    <dataValidation type="decimal" operator="greaterThanOrEqual" allowBlank="1" showInputMessage="1" showErrorMessage="1" prompt="Saisir la force du vent" sqref="AO23:AO86">
      <formula1>0</formula1>
    </dataValidation>
    <dataValidation allowBlank="1" showInputMessage="1" showErrorMessage="1" prompt="Saisie libre" sqref="AH23:AL86"/>
    <dataValidation type="date" allowBlank="1" showInputMessage="1" showErrorMessage="1" prompt="Saisir jj/mm/aaaa" sqref="A23:A86">
      <formula1>41275</formula1>
      <formula2>55153</formula2>
    </dataValidation>
    <dataValidation type="decimal" operator="greaterThanOrEqual" allowBlank="1" showInputMessage="1" showErrorMessage="1" prompt="Saisir la taille de YFT+10" sqref="J23:J86">
      <formula1>10</formula1>
    </dataValidation>
    <dataValidation type="decimal" operator="greaterThanOrEqual" allowBlank="1" showInputMessage="1" showErrorMessage="1" prompt="Saisir le tonnage de YFT+10" sqref="K23:K86">
      <formula1>0</formula1>
    </dataValidation>
    <dataValidation type="decimal" operator="greaterThanOrEqual" allowBlank="1" showInputMessage="1" showErrorMessage="1" prompt="Saisir le tonnage de YFT-10" sqref="L23:L86">
      <formula1>0</formula1>
    </dataValidation>
    <dataValidation type="decimal" operator="greaterThanOrEqual" allowBlank="1" showInputMessage="1" showErrorMessage="1" prompt="Saisir la taille du SKJ" sqref="M23:M86">
      <formula1>0</formula1>
    </dataValidation>
    <dataValidation type="decimal" operator="greaterThanOrEqual" allowBlank="1" showInputMessage="1" showErrorMessage="1" prompt="Saisir le tonnage de SKJ" sqref="N23:N86">
      <formula1>0</formula1>
    </dataValidation>
    <dataValidation type="decimal" operator="greaterThan" allowBlank="1" showInputMessage="1" showErrorMessage="1" prompt="Saisir la taille du BET" sqref="O23:O86">
      <formula1>0</formula1>
    </dataValidation>
    <dataValidation type="decimal" operator="greaterThanOrEqual" allowBlank="1" showInputMessage="1" showErrorMessage="1" prompt="Saisir le tonnage de BET" sqref="P23:P86">
      <formula1>0</formula1>
    </dataValidation>
    <dataValidation type="decimal" operator="greaterThanOrEqual" allowBlank="1" showInputMessage="1" showErrorMessage="1" prompt="Saisir la taille du GERMON (ALB)" sqref="Q23:Q86">
      <formula1>0</formula1>
    </dataValidation>
    <dataValidation type="decimal" operator="greaterThanOrEqual" allowBlank="1" showInputMessage="1" showErrorMessage="1" prompt="Saisir le tonnage de GERMON (ALB)" sqref="R23:R86">
      <formula1>0</formula1>
    </dataValidation>
    <dataValidation allowBlank="1" showInputMessage="1" showErrorMessage="1" prompt="Saisir le nom de l'espèce" sqref="S23:S86 V23:V86"/>
    <dataValidation type="decimal" operator="greaterThanOrEqual" allowBlank="1" showInputMessage="1" showErrorMessage="1" prompt="Saisir la taille de l'espèce" sqref="T23:T86 W23:W86">
      <formula1>0</formula1>
    </dataValidation>
    <dataValidation type="decimal" operator="greaterThanOrEqual" allowBlank="1" showInputMessage="1" showErrorMessage="1" prompt="Saisir le tonnage de l'espèce" sqref="X23:X86 U23:U8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2" fitToHeight="20" orientation="landscape" horizontalDpi="4294967293" r:id="rId3"/>
  <headerFooter alignWithMargins="0">
    <oddHeader>&amp;L&amp;"Calibri,Gras"&amp;14&amp;K03+000ENR_EXPL_THO_014_005&amp;C&amp;"Calibri,Gras"&amp;14&amp;K03+000LOG- BOOK&amp;R&amp;"Calibri,Normal"&amp;11Page N° &amp;P  /</oddHeader>
  </headerFooter>
  <rowBreaks count="1" manualBreakCount="1">
    <brk id="56" max="51"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User</cp:lastModifiedBy>
  <cp:lastPrinted>2017-04-06T10:07:33Z</cp:lastPrinted>
  <dcterms:created xsi:type="dcterms:W3CDTF">2008-04-02T10:37:04Z</dcterms:created>
  <dcterms:modified xsi:type="dcterms:W3CDTF">2017-04-11T02:20:32Z</dcterms:modified>
</cp:coreProperties>
</file>