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<sst xmlns="http://schemas.openxmlformats.org/spreadsheetml/2006/main" count="679" uniqueCount="338">
  <si>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</si>
  <si>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</si>
  <si>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</si>
  <si>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</si>
  <si>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</si>
  <si>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</si>
  <si>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</si>
  <si>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</si>
  <si>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</si>
  <si>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</si>
  <si>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</si>
  <si>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</si>
  <si>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</si>
  <si>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</si>
  <si>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</si>
  <si>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</si>
  <si>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</si>
  <si>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</si>
  <si>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</si>
  <si>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</si>
  <si>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</si>
  <si>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</si>
  <si>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</si>
  <si>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</si>
  <si>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</si>
  <si>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</si>
  <si>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</si>
  <si>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</si>
  <si>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</si>
  <si>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</si>
  <si>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</si>
  <si>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</si>
  <si>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</si>
  <si>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</si>
  <si>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</si>
  <si>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</si>
  <si>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</si>
  <si>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</si>
  <si>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</si>
  <si>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</si>
  <si>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</si>
  <si>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</si>
  <si>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</si>
  <si>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</si>
  <si>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</si>
  <si>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</si>
  <si>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</si>
  <si>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</si>
  <si>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</si>
  <si>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</si>
  <si>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</si>
  <si>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</si>
  <si>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</si>
  <si>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</si>
  <si>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</si>
  <si>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</si>
  <si>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</si>
  <si>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</si>
  <si>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</si>
  <si>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</si>
  <si>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</si>
  <si>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</si>
  <si>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</si>
  <si>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</si>
  <si>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</si>
  <si>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</si>
  <si>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</si>
  <si>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</si>
  <si>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</si>
  <si>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</si>
  <si>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</si>
  <si>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</si>
  <si>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</si>
  <si>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</si>
  <si>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</si>
  <si>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</si>
  <si>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</si>
  <si>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</si>
  <si>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</si>
  <si>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</si>
  <si>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</si>
  <si>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</si>
  <si>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</si>
  <si>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</si>
  <si>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</si>
  <si>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</si>
  <si>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</si>
  <si>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</si>
  <si>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</si>
  <si>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</si>
  <si>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</si>
  <si>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</si>
  <si>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</si>
  <si>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</si>
  <si>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</si>
  <si>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</si>
  <si>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</si>
  <si>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</si>
  <si>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</si>
  <si>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</si>
  <si>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</si>
  <si>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</si>
  <si>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</si>
  <si>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</si>
  <si>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</si>
  <si>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</si>
  <si>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</si>
  <si>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</si>
  <si>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</si>
  <si>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</si>
  <si>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</si>
  <si>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</si>
  <si>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</si>
  <si>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</si>
  <si>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</si>
  <si>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</si>
  <si>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</si>
  <si>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</si>
  <si>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</si>
  <si>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</si>
  <si>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</si>
  <si>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</si>
  <si>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</si>
  <si>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</si>
  <si>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</si>
  <si>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</si>
  <si>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</si>
  <si>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</si>
  <si>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</si>
  <si>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</si>
  <si>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</si>
  <si>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</si>
  <si>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</si>
  <si>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</si>
  <si>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</si>
  <si>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</si>
  <si>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</si>
  <si>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</si>
  <si>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</si>
  <si>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</si>
  <si>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</si>
  <si>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</si>
  <si>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</si>
  <si>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</si>
  <si>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</si>
  <si>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</si>
  <si>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</si>
  <si>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</si>
  <si>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</si>
  <si>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</si>
  <si>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</si>
  <si>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</si>
  <si>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</si>
  <si>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</si>
  <si>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</si>
  <si>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</si>
  <si>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</si>
  <si>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</si>
  <si>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</si>
  <si>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</si>
  <si>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</si>
  <si>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</si>
  <si>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</si>
  <si>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</si>
  <si>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</si>
  <si>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</si>
  <si>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</si>
  <si>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</si>
  <si>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</si>
  <si>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</si>
  <si>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</si>
  <si>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</si>
  <si>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</si>
  <si>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</si>
  <si>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</si>
  <si>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</si>
  <si>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</si>
  <si>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</si>
  <si>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</si>
  <si>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</si>
  <si>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</si>
  <si>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</si>
  <si>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</si>
  <si>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</si>
  <si>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</si>
  <si>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</si>
  <si>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</si>
  <si>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</si>
  <si>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</si>
  <si>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</si>
  <si>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Mahé</t>
  </si>
  <si>
    <t>MALEJAC SEBASTIEN</t>
  </si>
  <si>
    <t>FP 1604 B</t>
  </si>
  <si>
    <t>4°23'S</t>
  </si>
  <si>
    <t>55°26'E</t>
  </si>
  <si>
    <t>SORTIE MAHE 17H00</t>
  </si>
  <si>
    <t>3°06'S</t>
  </si>
  <si>
    <t>55°17'E</t>
  </si>
  <si>
    <t>1 coup 16t épave</t>
  </si>
  <si>
    <t>2°06'S</t>
  </si>
  <si>
    <t>55°42'E</t>
  </si>
  <si>
    <t>transfert radeau</t>
  </si>
  <si>
    <t>0°45'N</t>
  </si>
  <si>
    <t>57°09'E</t>
  </si>
  <si>
    <t>mouillé radeau</t>
  </si>
  <si>
    <t>1°58'N</t>
  </si>
  <si>
    <t>57°23'E</t>
  </si>
  <si>
    <t>1 coup 110t épave</t>
  </si>
  <si>
    <t>57°22'E</t>
  </si>
  <si>
    <t>1 coup 5 t</t>
  </si>
  <si>
    <t>2°03'N</t>
  </si>
  <si>
    <t>57°21'E</t>
  </si>
  <si>
    <t>1 coup 10t</t>
  </si>
  <si>
    <t>2°26'N</t>
  </si>
  <si>
    <t>57°14'E</t>
  </si>
  <si>
    <t>renforcé bidon gleuré</t>
  </si>
  <si>
    <t>2°31'N</t>
  </si>
  <si>
    <t>57°10'E</t>
  </si>
  <si>
    <t>1 coup 12t épave</t>
  </si>
  <si>
    <t>4°24'N</t>
  </si>
  <si>
    <t>58°27'E</t>
  </si>
  <si>
    <t>1 coup 45t épave</t>
  </si>
  <si>
    <t>4°54'N</t>
  </si>
  <si>
    <t>59°17'E</t>
  </si>
  <si>
    <t>RAS</t>
  </si>
  <si>
    <t>2°49'N</t>
  </si>
  <si>
    <t>57°33'E</t>
  </si>
  <si>
    <t>0°47'S</t>
  </si>
  <si>
    <t>58°19'E</t>
  </si>
  <si>
    <t>0°10'S</t>
  </si>
  <si>
    <t>58°25'E</t>
  </si>
  <si>
    <t>Renforcé tas de bouts avec radeau</t>
  </si>
  <si>
    <t>1°06'S</t>
  </si>
  <si>
    <t>58°06'E</t>
  </si>
  <si>
    <t>1°11'S</t>
  </si>
  <si>
    <t>58°01'E</t>
  </si>
  <si>
    <t xml:space="preserve">transfert radeau </t>
  </si>
  <si>
    <t>54°02'E</t>
  </si>
  <si>
    <t>ras avec rd</t>
  </si>
  <si>
    <t>3°16'S</t>
  </si>
  <si>
    <t>53°45'E</t>
  </si>
  <si>
    <t>1 coup 65t épave</t>
  </si>
  <si>
    <t>3°21'S</t>
  </si>
  <si>
    <t>53°59'E</t>
  </si>
  <si>
    <t>1 coup 83t épave</t>
  </si>
  <si>
    <t>3°31'S</t>
  </si>
  <si>
    <t>53°33'E</t>
  </si>
  <si>
    <t>1 coup 17t épave</t>
  </si>
  <si>
    <t>2°22'S</t>
  </si>
  <si>
    <t>51°54'E</t>
  </si>
  <si>
    <t>49°24'E</t>
  </si>
  <si>
    <t>1°09'S</t>
  </si>
  <si>
    <t>48°05'E</t>
  </si>
  <si>
    <t>3°57'S</t>
  </si>
  <si>
    <t>45°10'E</t>
  </si>
  <si>
    <t>7°29'S</t>
  </si>
  <si>
    <t>45°21'E</t>
  </si>
  <si>
    <t>1 coup 25t épave</t>
  </si>
  <si>
    <t>7°21'S</t>
  </si>
  <si>
    <t>1 coup 8t épave</t>
  </si>
  <si>
    <t>45°05'E</t>
  </si>
  <si>
    <t>7°03'S</t>
  </si>
  <si>
    <t>44°47'E</t>
  </si>
  <si>
    <t>transfert radeau furtif</t>
  </si>
  <si>
    <t>5°09'S</t>
  </si>
  <si>
    <t>42°44'E</t>
  </si>
  <si>
    <t>5°06'S</t>
  </si>
  <si>
    <t>42°41'E</t>
  </si>
  <si>
    <t xml:space="preserve">1 COUP 28T épave </t>
  </si>
  <si>
    <t>5°44'S</t>
  </si>
  <si>
    <t>41°47'E</t>
  </si>
  <si>
    <t>1 COUP 60T épave</t>
  </si>
  <si>
    <t>6°11'S</t>
  </si>
  <si>
    <t>42°01'E</t>
  </si>
  <si>
    <t>1 coup  1t épave</t>
  </si>
  <si>
    <t>6°03'S</t>
  </si>
  <si>
    <t>42°02'E</t>
  </si>
  <si>
    <t>6°35'S</t>
  </si>
  <si>
    <t>43°46'E</t>
  </si>
  <si>
    <t>1 coup 10t épave</t>
  </si>
  <si>
    <t>4°33'S</t>
  </si>
  <si>
    <t>45°31'E</t>
  </si>
  <si>
    <t>4°21'S</t>
  </si>
  <si>
    <t>49°56'E</t>
  </si>
  <si>
    <t>4°16'S</t>
  </si>
  <si>
    <t>51°52'E</t>
  </si>
  <si>
    <t>3°22'S</t>
  </si>
  <si>
    <t>52°17'E</t>
  </si>
  <si>
    <t>MARQUE BILLE DE BOIS</t>
  </si>
  <si>
    <t>52°08'E</t>
  </si>
  <si>
    <t>1 coup 18t</t>
  </si>
  <si>
    <t>0°19'N</t>
  </si>
  <si>
    <t>52°10'E</t>
  </si>
  <si>
    <t>2°10'N</t>
  </si>
  <si>
    <t>52°19'E</t>
  </si>
  <si>
    <t>1 coup 24t épave</t>
  </si>
  <si>
    <t>2°04'N</t>
  </si>
  <si>
    <t>52°03'E</t>
  </si>
  <si>
    <t>1°31'N</t>
  </si>
  <si>
    <t>50°17'E</t>
  </si>
  <si>
    <t>1 coup 15t épave</t>
  </si>
  <si>
    <t>0°41'S</t>
  </si>
  <si>
    <t>51°25'E</t>
  </si>
  <si>
    <t>1°43'S</t>
  </si>
  <si>
    <t>3°04'S</t>
  </si>
  <si>
    <t>52°01'E</t>
  </si>
  <si>
    <t>3°05'S</t>
  </si>
  <si>
    <t>51°45'E</t>
  </si>
  <si>
    <t>1 coup nul yf</t>
  </si>
  <si>
    <t>3°08'S</t>
  </si>
  <si>
    <t>51°40'E</t>
  </si>
  <si>
    <t>3°07'S</t>
  </si>
  <si>
    <t>51°53'E</t>
  </si>
  <si>
    <t>3°20'S</t>
  </si>
  <si>
    <t>51°22'E</t>
  </si>
  <si>
    <t>1 coup 5t épave</t>
  </si>
  <si>
    <t>ras</t>
  </si>
  <si>
    <t>5°39'S</t>
  </si>
  <si>
    <t>50°02'E</t>
  </si>
  <si>
    <t>1°21'S</t>
  </si>
  <si>
    <t>50°15'E</t>
  </si>
  <si>
    <t>marlin</t>
  </si>
  <si>
    <t>0°33'S</t>
  </si>
  <si>
    <t>50°26'E</t>
  </si>
  <si>
    <t>2°05'S</t>
  </si>
  <si>
    <t>50°56'E</t>
  </si>
  <si>
    <t>4°30'S</t>
  </si>
  <si>
    <t>53°29'E</t>
  </si>
  <si>
    <t>4°31'S</t>
  </si>
  <si>
    <t>53°23'E</t>
  </si>
  <si>
    <t>1 coup 20t épave</t>
  </si>
  <si>
    <t>1 coup 18t épave</t>
  </si>
  <si>
    <t>4°36'S</t>
  </si>
  <si>
    <t>53°30'E</t>
  </si>
  <si>
    <t>1 coup 52t épave</t>
  </si>
  <si>
    <t>53°36'E</t>
  </si>
  <si>
    <t>1 coup 85t épave</t>
  </si>
  <si>
    <t>arrivée Mahé 7h00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</si>
</sst>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605"/>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191</v>
      </c>
      <c r="E11" s="126"/>
      <c r="F11" s="126"/>
      <c r="G11" s="127"/>
      <c r="L11" s="51"/>
      <c r="M11" s="51"/>
      <c r="N11" s="51"/>
      <c r="O11" s="51"/>
      <c r="P11" s="59"/>
      <c r="Q11" s="59"/>
      <c r="R11" s="59"/>
      <c r="AE11" s="48" t="s">
        <v>120</v>
      </c>
    </row>
    <row r="12" spans="2:31" x14ac:dyDescent="0.25">
      <c r="B12" s="54" t="s">
        <v>79</v>
      </c>
      <c r="C12" s="55"/>
      <c r="D12" s="123" t="s">
        <v>192</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42606</v>
      </c>
      <c r="G15" s="131"/>
      <c r="L15" s="132"/>
      <c r="M15" s="132"/>
      <c r="N15" s="132"/>
      <c r="O15" s="51"/>
      <c r="P15" s="125"/>
      <c r="Q15" s="125"/>
      <c r="R15" s="125"/>
      <c r="AE15" s="48" t="s">
        <v>149</v>
      </c>
    </row>
    <row r="16" spans="2:31" x14ac:dyDescent="0.25">
      <c r="B16" s="58"/>
      <c r="C16" s="49"/>
      <c r="D16" s="51" t="s">
        <v>83</v>
      </c>
      <c r="E16" s="59" t="s">
        <v>71</v>
      </c>
      <c r="F16" s="133">
        <v>0.70833333333333337</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190</v>
      </c>
      <c r="G19" s="127"/>
      <c r="AE19" s="48" t="s">
        <v>121</v>
      </c>
    </row>
    <row r="20" spans="2:31" x14ac:dyDescent="0.25">
      <c r="B20" s="58"/>
      <c r="C20" s="49"/>
      <c r="D20" s="51" t="s">
        <v>82</v>
      </c>
      <c r="E20" s="51" t="s">
        <v>71</v>
      </c>
      <c r="F20" s="130">
        <v>42640</v>
      </c>
      <c r="G20" s="131"/>
      <c r="AE20" s="48" t="s">
        <v>119</v>
      </c>
    </row>
    <row r="21" spans="2:31" x14ac:dyDescent="0.25">
      <c r="B21" s="58"/>
      <c r="C21" s="49"/>
      <c r="D21" s="51" t="s">
        <v>83</v>
      </c>
      <c r="E21" s="51" t="s">
        <v>71</v>
      </c>
      <c r="F21" s="133">
        <v>0.29166666666666669</v>
      </c>
      <c r="G21" s="134"/>
      <c r="AE21" s="48" t="s">
        <v>151</v>
      </c>
    </row>
    <row r="22" spans="2:31" x14ac:dyDescent="0.25">
      <c r="B22" s="54"/>
      <c r="C22" s="55"/>
      <c r="D22" s="60" t="s">
        <v>84</v>
      </c>
      <c r="E22" s="60" t="s">
        <v>71</v>
      </c>
      <c r="F22" s="123">
        <v>6440</v>
      </c>
      <c r="G22" s="124"/>
      <c r="AE22" s="48" t="s">
        <v>123</v>
      </c>
    </row>
    <row r="23" spans="2:31" ht="12" customHeight="1" x14ac:dyDescent="0.25">
      <c r="AE23" s="48" t="s">
        <v>153</v>
      </c>
    </row>
    <row r="24" spans="2:31" ht="12" customHeight="1" x14ac:dyDescent="0.25">
      <c r="B24" s="89">
        <f>ROUND((F20+F21)-(F15+F16),2)</f>
        <v>33.58</v>
      </c>
      <c r="C24" s="13"/>
      <c r="D24" s="14" t="s">
        <v>86</v>
      </c>
      <c r="E24" s="13"/>
      <c r="F24" s="13"/>
      <c r="G24" s="13"/>
      <c r="H24" s="90">
        <f>F22-F17</f>
        <v>6440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28</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30</v>
      </c>
      <c r="AE28" s="48" t="s">
        <v>131</v>
      </c>
    </row>
    <row r="29" spans="2:31" x14ac:dyDescent="0.25">
      <c r="AE29" s="48" t="s">
        <v>130</v>
      </c>
    </row>
    <row r="30" spans="2:31" x14ac:dyDescent="0.25">
      <c r="B30" s="52" t="s">
        <v>92</v>
      </c>
      <c r="C30" s="53" t="s">
        <v>71</v>
      </c>
      <c r="D30" s="81">
        <f>'2.Log Book'!J429+'2.Log Book'!L429</f>
        <v>281</v>
      </c>
      <c r="E30" s="63"/>
      <c r="G30" s="52" t="s">
        <v>176</v>
      </c>
      <c r="H30" s="96">
        <f>'2.Log Book'!S429</f>
        <v>2</v>
      </c>
      <c r="AE30" s="48" t="s">
        <v>132</v>
      </c>
    </row>
    <row r="31" spans="2:31" x14ac:dyDescent="0.25">
      <c r="B31" s="58" t="s">
        <v>93</v>
      </c>
      <c r="C31" s="49" t="s">
        <v>71</v>
      </c>
      <c r="D31" s="82">
        <f>'2.Log Book'!M429</f>
        <v>476</v>
      </c>
      <c r="E31" s="64"/>
      <c r="G31" s="54" t="s">
        <v>177</v>
      </c>
      <c r="H31" s="97">
        <f>'2.Log Book'!V429</f>
        <v>0</v>
      </c>
      <c r="AE31" s="48" t="s">
        <v>147</v>
      </c>
    </row>
    <row r="32" spans="2:31" x14ac:dyDescent="0.25">
      <c r="B32" s="58" t="s">
        <v>94</v>
      </c>
      <c r="C32" s="49" t="s">
        <v>71</v>
      </c>
      <c r="D32" s="82">
        <f>'2.Log Book'!O429</f>
        <v>35</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792</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topLeftCell="Z1" zoomScale="95" zoomScaleNormal="95" zoomScaleSheetLayoutView="65" workbookViewId="0">
      <pane ySplit="21" topLeftCell="A127" activePane="bottomLeft" state="frozen"/>
      <selection pane="bottomLeft" activeCell="AE138" sqref="AE13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Mahé</v>
      </c>
      <c r="Q2" s="344"/>
      <c r="R2" s="344"/>
      <c r="S2" s="344"/>
      <c r="T2" s="344"/>
      <c r="U2" s="345"/>
      <c r="V2" s="308" t="str">
        <f>Patron</f>
        <v>MALEJAC SEBASTIEN</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42606</v>
      </c>
      <c r="H3" s="353"/>
      <c r="I3" s="353"/>
      <c r="J3" s="354"/>
      <c r="K3" s="272" t="s">
        <v>2</v>
      </c>
      <c r="L3" s="273"/>
      <c r="M3" s="273"/>
      <c r="N3" s="273"/>
      <c r="O3" s="273"/>
      <c r="P3" s="342">
        <f>Date_arrivée</f>
        <v>42640</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0.70833333333333337</v>
      </c>
      <c r="H4" s="350"/>
      <c r="I4" s="350"/>
      <c r="J4" s="351"/>
      <c r="K4" s="272" t="s">
        <v>3</v>
      </c>
      <c r="L4" s="273"/>
      <c r="M4" s="273"/>
      <c r="N4" s="273"/>
      <c r="O4" s="273"/>
      <c r="P4" s="364">
        <f>Heure_arrivée</f>
        <v>0.29166666666666669</v>
      </c>
      <c r="Q4" s="364"/>
      <c r="R4" s="364"/>
      <c r="S4" s="364"/>
      <c r="T4" s="364"/>
      <c r="U4" s="365"/>
      <c r="V4" s="314" t="s">
        <v>97</v>
      </c>
      <c r="W4" s="315"/>
      <c r="X4" s="318" t="str">
        <f>Nr_Marée</f>
        <v>FP 1604 B</v>
      </c>
      <c r="Y4" s="318"/>
      <c r="Z4" s="318"/>
      <c r="AA4" s="318"/>
      <c r="AB4" s="319"/>
      <c r="AC4" s="378"/>
      <c r="AD4" s="378"/>
      <c r="AE4" s="378"/>
      <c r="AF4" s="378"/>
      <c r="AG4" s="378"/>
      <c r="AH4" s="378"/>
      <c r="AI4" s="378"/>
      <c r="AJ4" s="378"/>
      <c r="AK4" s="378"/>
      <c r="AL4" s="378"/>
      <c r="AM4" s="98"/>
      <c r="AN4" s="99"/>
      <c r="AO4" s="103">
        <f>AU21</f>
        <v>4</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6440</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28</v>
      </c>
      <c r="AT21" s="18">
        <f>SUM(AR23:AR1410)</f>
        <v>2</v>
      </c>
      <c r="AU21" s="18">
        <f>MAX(AU23:AU426)</f>
        <v>4</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42606</v>
      </c>
      <c r="B23" s="135" t="s">
        <v>193</v>
      </c>
      <c r="C23" s="136"/>
      <c r="D23" s="136"/>
      <c r="E23" s="136"/>
      <c r="F23" s="137"/>
      <c r="G23" s="158"/>
      <c r="H23" s="160"/>
      <c r="I23" s="162"/>
      <c r="J23" s="153"/>
      <c r="K23" s="167"/>
      <c r="L23" s="169"/>
      <c r="M23" s="153"/>
      <c r="N23" s="167"/>
      <c r="O23" s="153"/>
      <c r="P23" s="165"/>
      <c r="Q23" s="153"/>
      <c r="R23" s="165"/>
      <c r="S23" s="163"/>
      <c r="T23" s="184"/>
      <c r="U23" s="186"/>
      <c r="V23" s="163"/>
      <c r="W23" s="184"/>
      <c r="X23" s="186"/>
      <c r="Y23" s="188"/>
      <c r="Z23" s="189"/>
      <c r="AA23" s="191"/>
      <c r="AB23" s="191"/>
      <c r="AC23" s="191"/>
      <c r="AD23" s="173"/>
      <c r="AE23" s="12"/>
      <c r="AF23" s="171"/>
      <c r="AG23" s="171"/>
      <c r="AH23" s="135" t="s">
        <v>195</v>
      </c>
      <c r="AI23" s="179"/>
      <c r="AJ23" s="179"/>
      <c r="AK23" s="179"/>
      <c r="AL23" s="180"/>
      <c r="AM23" s="175">
        <v>26</v>
      </c>
      <c r="AN23" s="175">
        <v>120</v>
      </c>
      <c r="AO23" s="177">
        <v>10</v>
      </c>
      <c r="AQ23" s="192">
        <f>IF(G23="x", 1,0)</f>
        <v>0</v>
      </c>
      <c r="AR23" s="192">
        <f>IF(H23="x", 1,0)</f>
        <v>0</v>
      </c>
      <c r="AU23" s="395">
        <f>IF(A23="","",1)</f>
        <v>1</v>
      </c>
    </row>
    <row r="24" spans="1:47" ht="18" customHeight="1" thickBot="1" x14ac:dyDescent="0.25">
      <c r="A24" s="142"/>
      <c r="B24" s="138" t="s">
        <v>194</v>
      </c>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42607</v>
      </c>
      <c r="B25" s="135" t="s">
        <v>196</v>
      </c>
      <c r="C25" s="136"/>
      <c r="D25" s="136"/>
      <c r="E25" s="136"/>
      <c r="F25" s="137"/>
      <c r="G25" s="158" t="s">
        <v>105</v>
      </c>
      <c r="H25" s="160"/>
      <c r="I25" s="162">
        <v>0.33680555555555558</v>
      </c>
      <c r="J25" s="153">
        <v>25</v>
      </c>
      <c r="K25" s="167">
        <v>1</v>
      </c>
      <c r="L25" s="169">
        <v>3</v>
      </c>
      <c r="M25" s="153">
        <v>2</v>
      </c>
      <c r="N25" s="167">
        <v>13</v>
      </c>
      <c r="O25" s="153"/>
      <c r="P25" s="165"/>
      <c r="Q25" s="153"/>
      <c r="R25" s="165"/>
      <c r="S25" s="163"/>
      <c r="T25" s="184"/>
      <c r="U25" s="186"/>
      <c r="V25" s="163"/>
      <c r="W25" s="184"/>
      <c r="X25" s="186"/>
      <c r="Y25" s="188"/>
      <c r="Z25" s="189" t="s">
        <v>107</v>
      </c>
      <c r="AA25" s="191"/>
      <c r="AB25" s="191"/>
      <c r="AC25" s="191"/>
      <c r="AD25" s="173"/>
      <c r="AE25" s="12" t="s">
        <v>67</v>
      </c>
      <c r="AF25" s="171" t="s">
        <v>169</v>
      </c>
      <c r="AG25" s="171" t="s">
        <v>115</v>
      </c>
      <c r="AH25" s="135" t="s">
        <v>247</v>
      </c>
      <c r="AI25" s="179"/>
      <c r="AJ25" s="179"/>
      <c r="AK25" s="179"/>
      <c r="AL25" s="180"/>
      <c r="AM25" s="175">
        <v>27</v>
      </c>
      <c r="AN25" s="175">
        <v>120</v>
      </c>
      <c r="AO25" s="177">
        <v>10</v>
      </c>
      <c r="AQ25" s="192">
        <f>IF(G25="x", 1,0)</f>
        <v>1</v>
      </c>
      <c r="AR25" s="192">
        <f>IF(H25="x", 1,0)</f>
        <v>0</v>
      </c>
      <c r="AU25" s="395">
        <f>IF(A25="","",1)</f>
        <v>1</v>
      </c>
    </row>
    <row r="26" spans="1:47" ht="18" customHeight="1" thickBot="1" x14ac:dyDescent="0.25">
      <c r="A26" s="142"/>
      <c r="B26" s="138" t="s">
        <v>197</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v>227422</v>
      </c>
      <c r="AF26" s="172"/>
      <c r="AG26" s="172"/>
      <c r="AH26" s="181"/>
      <c r="AI26" s="182"/>
      <c r="AJ26" s="182"/>
      <c r="AK26" s="182"/>
      <c r="AL26" s="183"/>
      <c r="AM26" s="176"/>
      <c r="AN26" s="176"/>
      <c r="AO26" s="178"/>
      <c r="AQ26" s="192"/>
      <c r="AR26" s="192"/>
      <c r="AU26" s="395"/>
    </row>
    <row r="27" spans="1:47" ht="18" customHeight="1" x14ac:dyDescent="0.2">
      <c r="A27" s="141">
        <v>42607</v>
      </c>
      <c r="B27" s="135" t="s">
        <v>199</v>
      </c>
      <c r="C27" s="136"/>
      <c r="D27" s="136"/>
      <c r="E27" s="136"/>
      <c r="F27" s="137"/>
      <c r="G27" s="158"/>
      <c r="H27" s="160"/>
      <c r="I27" s="162"/>
      <c r="J27" s="153"/>
      <c r="K27" s="167"/>
      <c r="L27" s="169"/>
      <c r="M27" s="153"/>
      <c r="N27" s="167"/>
      <c r="O27" s="153"/>
      <c r="P27" s="165"/>
      <c r="Q27" s="153"/>
      <c r="R27" s="165"/>
      <c r="S27" s="163"/>
      <c r="T27" s="184"/>
      <c r="U27" s="186"/>
      <c r="V27" s="163"/>
      <c r="W27" s="184"/>
      <c r="X27" s="186"/>
      <c r="Y27" s="188"/>
      <c r="Z27" s="189" t="s">
        <v>107</v>
      </c>
      <c r="AA27" s="191"/>
      <c r="AB27" s="191"/>
      <c r="AC27" s="191"/>
      <c r="AD27" s="173"/>
      <c r="AE27" s="12" t="s">
        <v>67</v>
      </c>
      <c r="AF27" s="171" t="s">
        <v>169</v>
      </c>
      <c r="AG27" s="171" t="s">
        <v>115</v>
      </c>
      <c r="AH27" s="135" t="s">
        <v>201</v>
      </c>
      <c r="AI27" s="179"/>
      <c r="AJ27" s="179"/>
      <c r="AK27" s="179"/>
      <c r="AL27" s="180"/>
      <c r="AM27" s="175">
        <v>28</v>
      </c>
      <c r="AN27" s="175">
        <v>120</v>
      </c>
      <c r="AO27" s="177">
        <v>5</v>
      </c>
      <c r="AQ27" s="192">
        <f>IF(G27="x", 1,0)</f>
        <v>0</v>
      </c>
      <c r="AR27" s="192">
        <f>IF(H27="x", 1,0)</f>
        <v>0</v>
      </c>
      <c r="AU27" s="395">
        <f>IF(A27="","",1)</f>
        <v>1</v>
      </c>
    </row>
    <row r="28" spans="1:47" ht="18" customHeight="1" thickBot="1" x14ac:dyDescent="0.25">
      <c r="A28" s="142"/>
      <c r="B28" s="138" t="s">
        <v>200</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v>230152</v>
      </c>
      <c r="AF28" s="172"/>
      <c r="AG28" s="172"/>
      <c r="AH28" s="181"/>
      <c r="AI28" s="182"/>
      <c r="AJ28" s="182"/>
      <c r="AK28" s="182"/>
      <c r="AL28" s="183"/>
      <c r="AM28" s="176"/>
      <c r="AN28" s="176"/>
      <c r="AO28" s="178"/>
      <c r="AQ28" s="192"/>
      <c r="AR28" s="192"/>
      <c r="AU28" s="395"/>
    </row>
    <row r="29" spans="1:47" ht="18" customHeight="1" x14ac:dyDescent="0.2">
      <c r="A29" s="141">
        <v>42608</v>
      </c>
      <c r="B29" s="135" t="s">
        <v>202</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t="s">
        <v>107</v>
      </c>
      <c r="AA29" s="191"/>
      <c r="AB29" s="191"/>
      <c r="AC29" s="191"/>
      <c r="AD29" s="173"/>
      <c r="AE29" s="12" t="s">
        <v>67</v>
      </c>
      <c r="AF29" s="171" t="s">
        <v>164</v>
      </c>
      <c r="AG29" s="171" t="s">
        <v>113</v>
      </c>
      <c r="AH29" s="135" t="s">
        <v>204</v>
      </c>
      <c r="AI29" s="179"/>
      <c r="AJ29" s="179"/>
      <c r="AK29" s="179"/>
      <c r="AL29" s="180"/>
      <c r="AM29" s="175">
        <v>28.8</v>
      </c>
      <c r="AN29" s="175">
        <v>280</v>
      </c>
      <c r="AO29" s="177">
        <v>10</v>
      </c>
      <c r="AQ29" s="192">
        <f>IF(G29="x", 1,0)</f>
        <v>0</v>
      </c>
      <c r="AR29" s="192">
        <f>IF(H29="x", 1,0)</f>
        <v>0</v>
      </c>
      <c r="AU29" s="395">
        <f>IF(A29="","",1)</f>
        <v>1</v>
      </c>
    </row>
    <row r="30" spans="1:47" ht="18" customHeight="1" thickBot="1" x14ac:dyDescent="0.25">
      <c r="A30" s="142"/>
      <c r="B30" s="138" t="s">
        <v>203</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v>230173</v>
      </c>
      <c r="AF30" s="172"/>
      <c r="AG30" s="172"/>
      <c r="AH30" s="181"/>
      <c r="AI30" s="182"/>
      <c r="AJ30" s="182"/>
      <c r="AK30" s="182"/>
      <c r="AL30" s="183"/>
      <c r="AM30" s="176"/>
      <c r="AN30" s="176"/>
      <c r="AO30" s="178"/>
      <c r="AQ30" s="192"/>
      <c r="AR30" s="192"/>
      <c r="AU30" s="395"/>
    </row>
    <row r="31" spans="1:47" ht="18" customHeight="1" x14ac:dyDescent="0.2">
      <c r="A31" s="141">
        <v>42609</v>
      </c>
      <c r="B31" s="135" t="s">
        <v>205</v>
      </c>
      <c r="C31" s="136"/>
      <c r="D31" s="136"/>
      <c r="E31" s="136"/>
      <c r="F31" s="137"/>
      <c r="G31" s="158" t="s">
        <v>105</v>
      </c>
      <c r="H31" s="160"/>
      <c r="I31" s="162">
        <v>0.25694444444444448</v>
      </c>
      <c r="J31" s="153">
        <v>25</v>
      </c>
      <c r="K31" s="167">
        <v>17</v>
      </c>
      <c r="L31" s="169">
        <v>12</v>
      </c>
      <c r="M31" s="153">
        <v>2</v>
      </c>
      <c r="N31" s="167">
        <v>80</v>
      </c>
      <c r="O31" s="153">
        <v>20</v>
      </c>
      <c r="P31" s="165">
        <v>1</v>
      </c>
      <c r="Q31" s="153"/>
      <c r="R31" s="165"/>
      <c r="S31" s="163"/>
      <c r="T31" s="184"/>
      <c r="U31" s="186"/>
      <c r="V31" s="163"/>
      <c r="W31" s="184"/>
      <c r="X31" s="186"/>
      <c r="Y31" s="188"/>
      <c r="Z31" s="189" t="s">
        <v>107</v>
      </c>
      <c r="AA31" s="191"/>
      <c r="AB31" s="191"/>
      <c r="AC31" s="191"/>
      <c r="AD31" s="173"/>
      <c r="AE31" s="12" t="s">
        <v>67</v>
      </c>
      <c r="AF31" s="171" t="s">
        <v>166</v>
      </c>
      <c r="AG31" s="171" t="s">
        <v>113</v>
      </c>
      <c r="AH31" s="135" t="s">
        <v>207</v>
      </c>
      <c r="AI31" s="179"/>
      <c r="AJ31" s="179"/>
      <c r="AK31" s="179"/>
      <c r="AL31" s="180"/>
      <c r="AM31" s="175">
        <v>28</v>
      </c>
      <c r="AN31" s="175">
        <v>220</v>
      </c>
      <c r="AO31" s="177">
        <v>10</v>
      </c>
      <c r="AQ31" s="192">
        <f>IF(G31="x", 1,0)</f>
        <v>1</v>
      </c>
      <c r="AR31" s="192">
        <f>IF(H31="x", 1,0)</f>
        <v>0</v>
      </c>
      <c r="AU31" s="395">
        <f>IF(A31="","",1)</f>
        <v>1</v>
      </c>
    </row>
    <row r="32" spans="1:47" ht="18" customHeight="1" thickBot="1" x14ac:dyDescent="0.25">
      <c r="A32" s="142"/>
      <c r="B32" s="138" t="s">
        <v>206</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v>192976</v>
      </c>
      <c r="AF32" s="172"/>
      <c r="AG32" s="172"/>
      <c r="AH32" s="181"/>
      <c r="AI32" s="182"/>
      <c r="AJ32" s="182"/>
      <c r="AK32" s="182"/>
      <c r="AL32" s="183"/>
      <c r="AM32" s="176"/>
      <c r="AN32" s="176"/>
      <c r="AO32" s="178"/>
      <c r="AQ32" s="192"/>
      <c r="AR32" s="192"/>
      <c r="AU32" s="395"/>
    </row>
    <row r="33" spans="1:47" ht="18" customHeight="1" x14ac:dyDescent="0.2">
      <c r="A33" s="218">
        <v>42609</v>
      </c>
      <c r="B33" s="197" t="s">
        <v>205</v>
      </c>
      <c r="C33" s="224"/>
      <c r="D33" s="224"/>
      <c r="E33" s="224"/>
      <c r="F33" s="225"/>
      <c r="G33" s="381" t="s">
        <v>105</v>
      </c>
      <c r="H33" s="383"/>
      <c r="I33" s="220">
        <v>0.41666666666666669</v>
      </c>
      <c r="J33" s="216">
        <v>20</v>
      </c>
      <c r="K33" s="209">
        <v>1</v>
      </c>
      <c r="L33" s="227">
        <v>4</v>
      </c>
      <c r="M33" s="216"/>
      <c r="N33" s="209"/>
      <c r="O33" s="216"/>
      <c r="P33" s="232"/>
      <c r="Q33" s="216"/>
      <c r="R33" s="232"/>
      <c r="S33" s="231"/>
      <c r="T33" s="229"/>
      <c r="U33" s="207"/>
      <c r="V33" s="231"/>
      <c r="W33" s="229"/>
      <c r="X33" s="207"/>
      <c r="Y33" s="211"/>
      <c r="Z33" s="226" t="s">
        <v>107</v>
      </c>
      <c r="AA33" s="193"/>
      <c r="AB33" s="193"/>
      <c r="AC33" s="193"/>
      <c r="AD33" s="195"/>
      <c r="AE33" s="111" t="s">
        <v>67</v>
      </c>
      <c r="AF33" s="205" t="s">
        <v>166</v>
      </c>
      <c r="AG33" s="205" t="s">
        <v>113</v>
      </c>
      <c r="AH33" s="197" t="s">
        <v>209</v>
      </c>
      <c r="AI33" s="198"/>
      <c r="AJ33" s="198"/>
      <c r="AK33" s="198"/>
      <c r="AL33" s="199"/>
      <c r="AM33" s="222">
        <v>28</v>
      </c>
      <c r="AN33" s="222">
        <v>220</v>
      </c>
      <c r="AO33" s="203">
        <v>15</v>
      </c>
      <c r="AQ33" s="192">
        <f>IF(G33="x", 1,0)</f>
        <v>1</v>
      </c>
      <c r="AR33" s="192">
        <f>IF(H33="x", 1,0)</f>
        <v>0</v>
      </c>
      <c r="AU33" s="395">
        <f>IF(A33="","",1)</f>
        <v>1</v>
      </c>
    </row>
    <row r="34" spans="1:47" ht="18" customHeight="1" thickBot="1" x14ac:dyDescent="0.25">
      <c r="A34" s="219"/>
      <c r="B34" s="213" t="s">
        <v>208</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v>501643</v>
      </c>
      <c r="AF34" s="206"/>
      <c r="AG34" s="206"/>
      <c r="AH34" s="200"/>
      <c r="AI34" s="201"/>
      <c r="AJ34" s="201"/>
      <c r="AK34" s="201"/>
      <c r="AL34" s="202"/>
      <c r="AM34" s="223"/>
      <c r="AN34" s="223"/>
      <c r="AO34" s="204"/>
      <c r="AQ34" s="192"/>
      <c r="AR34" s="192"/>
      <c r="AU34" s="395"/>
    </row>
    <row r="35" spans="1:47" ht="18" customHeight="1" x14ac:dyDescent="0.2">
      <c r="A35" s="141">
        <v>42609</v>
      </c>
      <c r="B35" s="135" t="s">
        <v>210</v>
      </c>
      <c r="C35" s="136"/>
      <c r="D35" s="136"/>
      <c r="E35" s="136"/>
      <c r="F35" s="137"/>
      <c r="G35" s="158" t="s">
        <v>105</v>
      </c>
      <c r="H35" s="160"/>
      <c r="I35" s="162">
        <v>0.57638888888888895</v>
      </c>
      <c r="J35" s="153"/>
      <c r="K35" s="167"/>
      <c r="L35" s="169">
        <v>6</v>
      </c>
      <c r="M35" s="153">
        <v>2</v>
      </c>
      <c r="N35" s="167">
        <v>4</v>
      </c>
      <c r="O35" s="153"/>
      <c r="P35" s="165"/>
      <c r="Q35" s="153"/>
      <c r="R35" s="165"/>
      <c r="S35" s="163"/>
      <c r="T35" s="184"/>
      <c r="U35" s="186"/>
      <c r="V35" s="163"/>
      <c r="W35" s="184"/>
      <c r="X35" s="186"/>
      <c r="Y35" s="188"/>
      <c r="Z35" s="189" t="s">
        <v>107</v>
      </c>
      <c r="AA35" s="191"/>
      <c r="AB35" s="191"/>
      <c r="AC35" s="191"/>
      <c r="AD35" s="173"/>
      <c r="AE35" s="12" t="s">
        <v>67</v>
      </c>
      <c r="AF35" s="171" t="s">
        <v>166</v>
      </c>
      <c r="AG35" s="171" t="s">
        <v>113</v>
      </c>
      <c r="AH35" s="135" t="s">
        <v>212</v>
      </c>
      <c r="AI35" s="179"/>
      <c r="AJ35" s="179"/>
      <c r="AK35" s="179"/>
      <c r="AL35" s="180"/>
      <c r="AM35" s="175">
        <v>28</v>
      </c>
      <c r="AN35" s="175">
        <v>220</v>
      </c>
      <c r="AO35" s="177">
        <v>15</v>
      </c>
      <c r="AQ35" s="192">
        <f>IF(G35="x", 1,0)</f>
        <v>1</v>
      </c>
      <c r="AR35" s="192">
        <f>IF(H35="x", 1,0)</f>
        <v>0</v>
      </c>
      <c r="AU35" s="395">
        <f>IF(A35="","",1)</f>
        <v>1</v>
      </c>
    </row>
    <row r="36" spans="1:47" ht="18" customHeight="1" thickBot="1" x14ac:dyDescent="0.25">
      <c r="A36" s="142"/>
      <c r="B36" s="138" t="s">
        <v>211</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v>199244</v>
      </c>
      <c r="AF36" s="172"/>
      <c r="AG36" s="172"/>
      <c r="AH36" s="181"/>
      <c r="AI36" s="182"/>
      <c r="AJ36" s="182"/>
      <c r="AK36" s="182"/>
      <c r="AL36" s="183"/>
      <c r="AM36" s="176"/>
      <c r="AN36" s="176"/>
      <c r="AO36" s="178"/>
      <c r="AQ36" s="192"/>
      <c r="AR36" s="192"/>
      <c r="AU36" s="395"/>
    </row>
    <row r="37" spans="1:47" ht="18" customHeight="1" x14ac:dyDescent="0.2">
      <c r="A37" s="141">
        <v>42610</v>
      </c>
      <c r="B37" s="135" t="s">
        <v>213</v>
      </c>
      <c r="C37" s="136"/>
      <c r="D37" s="136"/>
      <c r="E37" s="136"/>
      <c r="F37" s="137"/>
      <c r="G37" s="158"/>
      <c r="H37" s="160"/>
      <c r="I37" s="162"/>
      <c r="J37" s="153"/>
      <c r="K37" s="167"/>
      <c r="L37" s="169"/>
      <c r="M37" s="153"/>
      <c r="N37" s="167"/>
      <c r="O37" s="153"/>
      <c r="P37" s="165"/>
      <c r="Q37" s="153"/>
      <c r="R37" s="165"/>
      <c r="S37" s="163"/>
      <c r="T37" s="184"/>
      <c r="U37" s="186"/>
      <c r="V37" s="163"/>
      <c r="W37" s="184"/>
      <c r="X37" s="186"/>
      <c r="Y37" s="188"/>
      <c r="Z37" s="189" t="s">
        <v>108</v>
      </c>
      <c r="AA37" s="191"/>
      <c r="AB37" s="191"/>
      <c r="AC37" s="191"/>
      <c r="AD37" s="173"/>
      <c r="AE37" s="12" t="s">
        <v>67</v>
      </c>
      <c r="AF37" s="171" t="s">
        <v>164</v>
      </c>
      <c r="AG37" s="171" t="s">
        <v>113</v>
      </c>
      <c r="AH37" s="135" t="s">
        <v>215</v>
      </c>
      <c r="AI37" s="179"/>
      <c r="AJ37" s="179"/>
      <c r="AK37" s="179"/>
      <c r="AL37" s="180"/>
      <c r="AM37" s="175">
        <v>28</v>
      </c>
      <c r="AN37" s="175">
        <v>200</v>
      </c>
      <c r="AO37" s="177">
        <v>12</v>
      </c>
      <c r="AQ37" s="192">
        <f>IF(G37="x", 1,0)</f>
        <v>0</v>
      </c>
      <c r="AR37" s="192">
        <f>IF(H37="x", 1,0)</f>
        <v>0</v>
      </c>
      <c r="AU37" s="395">
        <f>IF(A37="","",1)</f>
        <v>1</v>
      </c>
    </row>
    <row r="38" spans="1:47" ht="18" customHeight="1" thickBot="1" x14ac:dyDescent="0.25">
      <c r="A38" s="142"/>
      <c r="B38" s="138" t="s">
        <v>214</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v>199348</v>
      </c>
      <c r="AF38" s="172"/>
      <c r="AG38" s="172"/>
      <c r="AH38" s="181"/>
      <c r="AI38" s="182"/>
      <c r="AJ38" s="182"/>
      <c r="AK38" s="182"/>
      <c r="AL38" s="183"/>
      <c r="AM38" s="176"/>
      <c r="AN38" s="176"/>
      <c r="AO38" s="178"/>
      <c r="AQ38" s="192"/>
      <c r="AR38" s="192"/>
      <c r="AU38" s="395"/>
    </row>
    <row r="39" spans="1:47" ht="18" customHeight="1" x14ac:dyDescent="0.2">
      <c r="A39" s="141">
        <v>42610</v>
      </c>
      <c r="B39" s="135" t="s">
        <v>216</v>
      </c>
      <c r="C39" s="136"/>
      <c r="D39" s="136"/>
      <c r="E39" s="136"/>
      <c r="F39" s="137"/>
      <c r="G39" s="158" t="s">
        <v>105</v>
      </c>
      <c r="H39" s="160"/>
      <c r="I39" s="162">
        <v>0.49305555555555558</v>
      </c>
      <c r="J39" s="153">
        <v>15</v>
      </c>
      <c r="K39" s="167">
        <v>1</v>
      </c>
      <c r="L39" s="169">
        <v>10</v>
      </c>
      <c r="M39" s="153">
        <v>2</v>
      </c>
      <c r="N39" s="167">
        <v>1</v>
      </c>
      <c r="O39" s="153"/>
      <c r="P39" s="165"/>
      <c r="Q39" s="153"/>
      <c r="R39" s="165"/>
      <c r="S39" s="163"/>
      <c r="T39" s="184"/>
      <c r="U39" s="186"/>
      <c r="V39" s="163"/>
      <c r="W39" s="184"/>
      <c r="X39" s="186"/>
      <c r="Y39" s="188"/>
      <c r="Z39" s="189" t="s">
        <v>108</v>
      </c>
      <c r="AA39" s="191"/>
      <c r="AB39" s="191"/>
      <c r="AC39" s="191"/>
      <c r="AD39" s="173"/>
      <c r="AE39" s="12" t="s">
        <v>67</v>
      </c>
      <c r="AF39" s="171" t="s">
        <v>169</v>
      </c>
      <c r="AG39" s="171" t="s">
        <v>113</v>
      </c>
      <c r="AH39" s="135" t="s">
        <v>218</v>
      </c>
      <c r="AI39" s="179"/>
      <c r="AJ39" s="179"/>
      <c r="AK39" s="179"/>
      <c r="AL39" s="180"/>
      <c r="AM39" s="175">
        <v>28</v>
      </c>
      <c r="AN39" s="175">
        <v>200</v>
      </c>
      <c r="AO39" s="177">
        <v>20</v>
      </c>
      <c r="AQ39" s="192">
        <f>IF(G39="x", 1,0)</f>
        <v>1</v>
      </c>
      <c r="AR39" s="192">
        <f>IF(H39="x", 1,0)</f>
        <v>0</v>
      </c>
      <c r="AU39" s="395">
        <f>IF(A39="","",1)</f>
        <v>1</v>
      </c>
    </row>
    <row r="40" spans="1:47" ht="18" customHeight="1" thickBot="1" x14ac:dyDescent="0.25">
      <c r="A40" s="142"/>
      <c r="B40" s="138" t="s">
        <v>217</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v>199405</v>
      </c>
      <c r="AF40" s="172"/>
      <c r="AG40" s="172"/>
      <c r="AH40" s="181"/>
      <c r="AI40" s="182"/>
      <c r="AJ40" s="182"/>
      <c r="AK40" s="182"/>
      <c r="AL40" s="183"/>
      <c r="AM40" s="176"/>
      <c r="AN40" s="176"/>
      <c r="AO40" s="178"/>
      <c r="AQ40" s="192"/>
      <c r="AR40" s="192"/>
      <c r="AU40" s="395"/>
    </row>
    <row r="41" spans="1:47" ht="18" customHeight="1" x14ac:dyDescent="0.2">
      <c r="A41" s="141">
        <v>42611</v>
      </c>
      <c r="B41" s="135" t="s">
        <v>219</v>
      </c>
      <c r="C41" s="136"/>
      <c r="D41" s="136"/>
      <c r="E41" s="136"/>
      <c r="F41" s="137"/>
      <c r="G41" s="158" t="s">
        <v>105</v>
      </c>
      <c r="H41" s="160"/>
      <c r="I41" s="162">
        <v>0.47916666666666669</v>
      </c>
      <c r="J41" s="153">
        <v>20</v>
      </c>
      <c r="K41" s="167">
        <v>4</v>
      </c>
      <c r="L41" s="169">
        <v>4</v>
      </c>
      <c r="M41" s="153">
        <v>2</v>
      </c>
      <c r="N41" s="167">
        <v>35</v>
      </c>
      <c r="O41" s="153">
        <v>15</v>
      </c>
      <c r="P41" s="165">
        <v>2</v>
      </c>
      <c r="Q41" s="153"/>
      <c r="R41" s="165"/>
      <c r="S41" s="163"/>
      <c r="T41" s="184"/>
      <c r="U41" s="186"/>
      <c r="V41" s="163"/>
      <c r="W41" s="184"/>
      <c r="X41" s="186"/>
      <c r="Y41" s="188"/>
      <c r="Z41" s="189" t="s">
        <v>107</v>
      </c>
      <c r="AA41" s="191"/>
      <c r="AB41" s="191"/>
      <c r="AC41" s="191"/>
      <c r="AD41" s="173"/>
      <c r="AE41" s="12" t="s">
        <v>67</v>
      </c>
      <c r="AF41" s="171" t="s">
        <v>169</v>
      </c>
      <c r="AG41" s="171" t="s">
        <v>113</v>
      </c>
      <c r="AH41" s="135" t="s">
        <v>221</v>
      </c>
      <c r="AI41" s="179"/>
      <c r="AJ41" s="179"/>
      <c r="AK41" s="179"/>
      <c r="AL41" s="180"/>
      <c r="AM41" s="175">
        <v>28</v>
      </c>
      <c r="AN41" s="175">
        <v>200</v>
      </c>
      <c r="AO41" s="177">
        <v>30</v>
      </c>
      <c r="AQ41" s="192">
        <f>IF(G41="x", 1,0)</f>
        <v>1</v>
      </c>
      <c r="AR41" s="192">
        <f>IF(H41="x", 1,0)</f>
        <v>0</v>
      </c>
      <c r="AU41" s="395">
        <f>IF(A41="","",1)</f>
        <v>1</v>
      </c>
    </row>
    <row r="42" spans="1:47" ht="18" customHeight="1" thickBot="1" x14ac:dyDescent="0.25">
      <c r="A42" s="142"/>
      <c r="B42" s="138" t="s">
        <v>220</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v>210708</v>
      </c>
      <c r="AF42" s="172"/>
      <c r="AG42" s="172"/>
      <c r="AH42" s="181"/>
      <c r="AI42" s="182"/>
      <c r="AJ42" s="182"/>
      <c r="AK42" s="182"/>
      <c r="AL42" s="183"/>
      <c r="AM42" s="176"/>
      <c r="AN42" s="176"/>
      <c r="AO42" s="178"/>
      <c r="AQ42" s="192"/>
      <c r="AR42" s="192"/>
      <c r="AU42" s="395"/>
    </row>
    <row r="43" spans="1:47" ht="18" customHeight="1" x14ac:dyDescent="0.2">
      <c r="A43" s="141">
        <v>42612</v>
      </c>
      <c r="B43" s="135" t="s">
        <v>222</v>
      </c>
      <c r="C43" s="136"/>
      <c r="D43" s="136"/>
      <c r="E43" s="136"/>
      <c r="F43" s="137"/>
      <c r="G43" s="158"/>
      <c r="H43" s="160"/>
      <c r="I43" s="162"/>
      <c r="J43" s="153"/>
      <c r="K43" s="167"/>
      <c r="L43" s="169"/>
      <c r="M43" s="153"/>
      <c r="N43" s="167"/>
      <c r="O43" s="153"/>
      <c r="P43" s="165"/>
      <c r="Q43" s="153"/>
      <c r="R43" s="165"/>
      <c r="S43" s="163"/>
      <c r="T43" s="184"/>
      <c r="U43" s="186"/>
      <c r="V43" s="163"/>
      <c r="W43" s="184"/>
      <c r="X43" s="186"/>
      <c r="Y43" s="188"/>
      <c r="Z43" s="189"/>
      <c r="AA43" s="191"/>
      <c r="AB43" s="191"/>
      <c r="AC43" s="191"/>
      <c r="AD43" s="173"/>
      <c r="AE43" s="12"/>
      <c r="AF43" s="171"/>
      <c r="AG43" s="171" t="s">
        <v>113</v>
      </c>
      <c r="AH43" s="135" t="s">
        <v>224</v>
      </c>
      <c r="AI43" s="179"/>
      <c r="AJ43" s="179"/>
      <c r="AK43" s="179"/>
      <c r="AL43" s="180"/>
      <c r="AM43" s="175">
        <v>28</v>
      </c>
      <c r="AN43" s="175">
        <v>250</v>
      </c>
      <c r="AO43" s="177">
        <v>25</v>
      </c>
      <c r="AQ43" s="192">
        <f>IF(G43="x", 1,0)</f>
        <v>0</v>
      </c>
      <c r="AR43" s="192">
        <f>IF(H43="x", 1,0)</f>
        <v>0</v>
      </c>
      <c r="AU43" s="395">
        <f>IF(A43="","",1)</f>
        <v>1</v>
      </c>
    </row>
    <row r="44" spans="1:47" ht="18" customHeight="1" thickBot="1" x14ac:dyDescent="0.25">
      <c r="A44" s="142"/>
      <c r="B44" s="138" t="s">
        <v>223</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42613</v>
      </c>
      <c r="B45" s="135" t="s">
        <v>225</v>
      </c>
      <c r="C45" s="136"/>
      <c r="D45" s="136"/>
      <c r="E45" s="136"/>
      <c r="F45" s="137"/>
      <c r="G45" s="158"/>
      <c r="H45" s="160"/>
      <c r="I45" s="162"/>
      <c r="J45" s="153"/>
      <c r="K45" s="167"/>
      <c r="L45" s="169"/>
      <c r="M45" s="153"/>
      <c r="N45" s="167"/>
      <c r="O45" s="153"/>
      <c r="P45" s="165"/>
      <c r="Q45" s="153"/>
      <c r="R45" s="165"/>
      <c r="S45" s="163"/>
      <c r="T45" s="184"/>
      <c r="U45" s="186"/>
      <c r="V45" s="163"/>
      <c r="W45" s="184"/>
      <c r="X45" s="186"/>
      <c r="Y45" s="188"/>
      <c r="Z45" s="189" t="s">
        <v>107</v>
      </c>
      <c r="AA45" s="191"/>
      <c r="AB45" s="191"/>
      <c r="AC45" s="191"/>
      <c r="AD45" s="173"/>
      <c r="AE45" s="12" t="s">
        <v>67</v>
      </c>
      <c r="AF45" s="171" t="s">
        <v>169</v>
      </c>
      <c r="AG45" s="171" t="s">
        <v>113</v>
      </c>
      <c r="AH45" s="135" t="s">
        <v>201</v>
      </c>
      <c r="AI45" s="179"/>
      <c r="AJ45" s="179"/>
      <c r="AK45" s="179"/>
      <c r="AL45" s="180"/>
      <c r="AM45" s="175">
        <v>28</v>
      </c>
      <c r="AN45" s="175">
        <v>250</v>
      </c>
      <c r="AO45" s="177">
        <v>20</v>
      </c>
      <c r="AQ45" s="192">
        <f>IF(G45="x", 1,0)</f>
        <v>0</v>
      </c>
      <c r="AR45" s="192">
        <f>IF(H45="x", 1,0)</f>
        <v>0</v>
      </c>
      <c r="AU45" s="395">
        <f>IF(A45="","",1)</f>
        <v>1</v>
      </c>
    </row>
    <row r="46" spans="1:47" ht="18" customHeight="1" thickBot="1" x14ac:dyDescent="0.25">
      <c r="A46" s="142"/>
      <c r="B46" s="138" t="s">
        <v>226</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v>218939</v>
      </c>
      <c r="AF46" s="172"/>
      <c r="AG46" s="172"/>
      <c r="AH46" s="181"/>
      <c r="AI46" s="182"/>
      <c r="AJ46" s="182"/>
      <c r="AK46" s="182"/>
      <c r="AL46" s="183"/>
      <c r="AM46" s="176"/>
      <c r="AN46" s="176"/>
      <c r="AO46" s="178"/>
      <c r="AQ46" s="192"/>
      <c r="AR46" s="192"/>
      <c r="AU46" s="395"/>
    </row>
    <row r="47" spans="1:47" ht="18" customHeight="1" x14ac:dyDescent="0.2">
      <c r="A47" s="141">
        <v>42614</v>
      </c>
      <c r="B47" s="135" t="s">
        <v>227</v>
      </c>
      <c r="C47" s="136"/>
      <c r="D47" s="136"/>
      <c r="E47" s="136"/>
      <c r="F47" s="137"/>
      <c r="G47" s="158"/>
      <c r="H47" s="160"/>
      <c r="I47" s="162"/>
      <c r="J47" s="153"/>
      <c r="K47" s="167"/>
      <c r="L47" s="169"/>
      <c r="M47" s="153"/>
      <c r="N47" s="167"/>
      <c r="O47" s="153"/>
      <c r="P47" s="165"/>
      <c r="Q47" s="153"/>
      <c r="R47" s="165"/>
      <c r="S47" s="163"/>
      <c r="T47" s="184"/>
      <c r="U47" s="186"/>
      <c r="V47" s="163"/>
      <c r="W47" s="184"/>
      <c r="X47" s="186"/>
      <c r="Y47" s="188"/>
      <c r="Z47" s="189" t="s">
        <v>107</v>
      </c>
      <c r="AA47" s="191"/>
      <c r="AB47" s="191"/>
      <c r="AC47" s="191"/>
      <c r="AD47" s="173"/>
      <c r="AE47" s="12" t="s">
        <v>67</v>
      </c>
      <c r="AF47" s="171" t="s">
        <v>164</v>
      </c>
      <c r="AG47" s="171" t="s">
        <v>113</v>
      </c>
      <c r="AH47" s="135" t="s">
        <v>204</v>
      </c>
      <c r="AI47" s="179"/>
      <c r="AJ47" s="179"/>
      <c r="AK47" s="179"/>
      <c r="AL47" s="180"/>
      <c r="AM47" s="175">
        <v>29</v>
      </c>
      <c r="AN47" s="175">
        <v>210</v>
      </c>
      <c r="AO47" s="177">
        <v>25</v>
      </c>
      <c r="AQ47" s="192">
        <f>IF(G47="x", 1,0)</f>
        <v>0</v>
      </c>
      <c r="AR47" s="192">
        <f>IF(H47="x", 1,0)</f>
        <v>0</v>
      </c>
      <c r="AU47" s="395">
        <f>IF(A47="","",1)</f>
        <v>1</v>
      </c>
    </row>
    <row r="48" spans="1:47" ht="18" customHeight="1" thickBot="1" x14ac:dyDescent="0.25">
      <c r="A48" s="142"/>
      <c r="B48" s="138" t="s">
        <v>228</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v>218969</v>
      </c>
      <c r="AF48" s="172"/>
      <c r="AG48" s="172"/>
      <c r="AH48" s="181"/>
      <c r="AI48" s="182"/>
      <c r="AJ48" s="182"/>
      <c r="AK48" s="182"/>
      <c r="AL48" s="183"/>
      <c r="AM48" s="176"/>
      <c r="AN48" s="176"/>
      <c r="AO48" s="178"/>
      <c r="AQ48" s="192"/>
      <c r="AR48" s="192"/>
      <c r="AU48" s="395"/>
    </row>
    <row r="49" spans="1:47" ht="18" customHeight="1" x14ac:dyDescent="0.2">
      <c r="A49" s="141">
        <v>42614</v>
      </c>
      <c r="B49" s="135" t="s">
        <v>229</v>
      </c>
      <c r="C49" s="136"/>
      <c r="D49" s="136"/>
      <c r="E49" s="136"/>
      <c r="F49" s="137"/>
      <c r="G49" s="158"/>
      <c r="H49" s="160"/>
      <c r="I49" s="162"/>
      <c r="J49" s="153"/>
      <c r="K49" s="167"/>
      <c r="L49" s="169"/>
      <c r="M49" s="153"/>
      <c r="N49" s="167"/>
      <c r="O49" s="153"/>
      <c r="P49" s="165"/>
      <c r="Q49" s="153"/>
      <c r="R49" s="165"/>
      <c r="S49" s="163"/>
      <c r="T49" s="184"/>
      <c r="U49" s="186"/>
      <c r="V49" s="163"/>
      <c r="W49" s="184"/>
      <c r="X49" s="186"/>
      <c r="Y49" s="188"/>
      <c r="Z49" s="189" t="s">
        <v>108</v>
      </c>
      <c r="AA49" s="191"/>
      <c r="AB49" s="191"/>
      <c r="AC49" s="191"/>
      <c r="AD49" s="173"/>
      <c r="AE49" s="12" t="s">
        <v>67</v>
      </c>
      <c r="AF49" s="171" t="s">
        <v>164</v>
      </c>
      <c r="AG49" s="171" t="s">
        <v>113</v>
      </c>
      <c r="AH49" s="135" t="s">
        <v>231</v>
      </c>
      <c r="AI49" s="179"/>
      <c r="AJ49" s="179"/>
      <c r="AK49" s="179"/>
      <c r="AL49" s="180"/>
      <c r="AM49" s="175">
        <v>29</v>
      </c>
      <c r="AN49" s="175">
        <v>210</v>
      </c>
      <c r="AO49" s="177">
        <v>20</v>
      </c>
      <c r="AQ49" s="192">
        <f>IF(G49="x", 1,0)</f>
        <v>0</v>
      </c>
      <c r="AR49" s="192">
        <f>IF(H49="x", 1,0)</f>
        <v>0</v>
      </c>
      <c r="AU49" s="395">
        <f>IF(A49="","",1)</f>
        <v>1</v>
      </c>
    </row>
    <row r="50" spans="1:47" ht="18" customHeight="1" thickBot="1" x14ac:dyDescent="0.25">
      <c r="A50" s="142"/>
      <c r="B50" s="138" t="s">
        <v>230</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v>218989</v>
      </c>
      <c r="AF50" s="172"/>
      <c r="AG50" s="172"/>
      <c r="AH50" s="181"/>
      <c r="AI50" s="182"/>
      <c r="AJ50" s="182"/>
      <c r="AK50" s="182"/>
      <c r="AL50" s="183"/>
      <c r="AM50" s="176"/>
      <c r="AN50" s="176"/>
      <c r="AO50" s="178"/>
      <c r="AQ50" s="192"/>
      <c r="AR50" s="192"/>
      <c r="AU50" s="395"/>
    </row>
    <row r="51" spans="1:47" ht="18" customHeight="1" x14ac:dyDescent="0.2">
      <c r="A51" s="141">
        <v>42615</v>
      </c>
      <c r="B51" s="135" t="s">
        <v>232</v>
      </c>
      <c r="C51" s="136"/>
      <c r="D51" s="136"/>
      <c r="E51" s="136"/>
      <c r="F51" s="137"/>
      <c r="G51" s="158"/>
      <c r="H51" s="160"/>
      <c r="I51" s="162"/>
      <c r="J51" s="153"/>
      <c r="K51" s="167"/>
      <c r="L51" s="169"/>
      <c r="M51" s="153"/>
      <c r="N51" s="167"/>
      <c r="O51" s="153"/>
      <c r="P51" s="165"/>
      <c r="Q51" s="153"/>
      <c r="R51" s="165"/>
      <c r="S51" s="163"/>
      <c r="T51" s="184"/>
      <c r="U51" s="186"/>
      <c r="V51" s="163"/>
      <c r="W51" s="184"/>
      <c r="X51" s="186"/>
      <c r="Y51" s="188"/>
      <c r="Z51" s="189" t="s">
        <v>107</v>
      </c>
      <c r="AA51" s="191"/>
      <c r="AB51" s="191"/>
      <c r="AC51" s="191"/>
      <c r="AD51" s="173"/>
      <c r="AE51" s="12" t="s">
        <v>67</v>
      </c>
      <c r="AF51" s="171" t="s">
        <v>164</v>
      </c>
      <c r="AG51" s="171" t="s">
        <v>113</v>
      </c>
      <c r="AH51" s="135" t="s">
        <v>204</v>
      </c>
      <c r="AI51" s="179"/>
      <c r="AJ51" s="179"/>
      <c r="AK51" s="179"/>
      <c r="AL51" s="180"/>
      <c r="AM51" s="175">
        <v>28</v>
      </c>
      <c r="AN51" s="175">
        <v>210</v>
      </c>
      <c r="AO51" s="177">
        <v>10</v>
      </c>
      <c r="AQ51" s="192">
        <f>IF(G51="x", 1,0)</f>
        <v>0</v>
      </c>
      <c r="AR51" s="192">
        <f>IF(H51="x", 1,0)</f>
        <v>0</v>
      </c>
      <c r="AU51" s="395">
        <f>IF(A51="","",1)</f>
        <v>1</v>
      </c>
    </row>
    <row r="52" spans="1:47" ht="18" customHeight="1" thickBot="1" x14ac:dyDescent="0.25">
      <c r="A52" s="142"/>
      <c r="B52" s="138" t="s">
        <v>233</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v>227068</v>
      </c>
      <c r="AF52" s="172"/>
      <c r="AG52" s="172"/>
      <c r="AH52" s="181"/>
      <c r="AI52" s="182"/>
      <c r="AJ52" s="182"/>
      <c r="AK52" s="182"/>
      <c r="AL52" s="183"/>
      <c r="AM52" s="176"/>
      <c r="AN52" s="176"/>
      <c r="AO52" s="178"/>
      <c r="AQ52" s="192"/>
      <c r="AR52" s="192"/>
      <c r="AU52" s="395"/>
    </row>
    <row r="53" spans="1:47" ht="18" customHeight="1" x14ac:dyDescent="0.2">
      <c r="A53" s="141">
        <v>42615</v>
      </c>
      <c r="B53" s="135" t="s">
        <v>234</v>
      </c>
      <c r="C53" s="136"/>
      <c r="D53" s="136"/>
      <c r="E53" s="136"/>
      <c r="F53" s="137"/>
      <c r="G53" s="158"/>
      <c r="H53" s="160"/>
      <c r="I53" s="162"/>
      <c r="J53" s="153"/>
      <c r="K53" s="167"/>
      <c r="L53" s="169"/>
      <c r="M53" s="153"/>
      <c r="N53" s="167"/>
      <c r="O53" s="153"/>
      <c r="P53" s="165"/>
      <c r="Q53" s="153"/>
      <c r="R53" s="165"/>
      <c r="S53" s="163"/>
      <c r="T53" s="184"/>
      <c r="U53" s="186"/>
      <c r="V53" s="163"/>
      <c r="W53" s="184"/>
      <c r="X53" s="186"/>
      <c r="Y53" s="188"/>
      <c r="Z53" s="189" t="s">
        <v>107</v>
      </c>
      <c r="AA53" s="191"/>
      <c r="AB53" s="191"/>
      <c r="AC53" s="191"/>
      <c r="AD53" s="173"/>
      <c r="AE53" s="12" t="s">
        <v>67</v>
      </c>
      <c r="AF53" s="171" t="s">
        <v>169</v>
      </c>
      <c r="AG53" s="171" t="s">
        <v>113</v>
      </c>
      <c r="AH53" s="135" t="s">
        <v>236</v>
      </c>
      <c r="AI53" s="179"/>
      <c r="AJ53" s="179"/>
      <c r="AK53" s="179"/>
      <c r="AL53" s="180"/>
      <c r="AM53" s="175">
        <v>28</v>
      </c>
      <c r="AN53" s="175">
        <v>210</v>
      </c>
      <c r="AO53" s="177">
        <v>15</v>
      </c>
      <c r="AQ53" s="192">
        <f>IF(G53="x", 1,0)</f>
        <v>0</v>
      </c>
      <c r="AR53" s="192">
        <f>IF(H53="x", 1,0)</f>
        <v>0</v>
      </c>
      <c r="AU53" s="395">
        <f>IF(A53="","",1)</f>
        <v>1</v>
      </c>
    </row>
    <row r="54" spans="1:47" ht="18" customHeight="1" thickBot="1" x14ac:dyDescent="0.25">
      <c r="A54" s="142"/>
      <c r="B54" s="138" t="s">
        <v>235</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v>227069</v>
      </c>
      <c r="AF54" s="172"/>
      <c r="AG54" s="172"/>
      <c r="AH54" s="181"/>
      <c r="AI54" s="182"/>
      <c r="AJ54" s="182"/>
      <c r="AK54" s="182"/>
      <c r="AL54" s="183"/>
      <c r="AM54" s="176"/>
      <c r="AN54" s="176"/>
      <c r="AO54" s="178"/>
      <c r="AQ54" s="192"/>
      <c r="AR54" s="192"/>
      <c r="AU54" s="395"/>
    </row>
    <row r="55" spans="1:47" ht="18" customHeight="1" x14ac:dyDescent="0.2">
      <c r="A55" s="141">
        <v>42616</v>
      </c>
      <c r="B55" s="135" t="s">
        <v>196</v>
      </c>
      <c r="C55" s="136"/>
      <c r="D55" s="136"/>
      <c r="E55" s="136"/>
      <c r="F55" s="137"/>
      <c r="G55" s="158"/>
      <c r="H55" s="160"/>
      <c r="I55" s="162"/>
      <c r="J55" s="153"/>
      <c r="K55" s="167"/>
      <c r="L55" s="169"/>
      <c r="M55" s="153"/>
      <c r="N55" s="167"/>
      <c r="O55" s="153"/>
      <c r="P55" s="165"/>
      <c r="Q55" s="153"/>
      <c r="R55" s="165"/>
      <c r="S55" s="163"/>
      <c r="T55" s="184"/>
      <c r="U55" s="186"/>
      <c r="V55" s="163"/>
      <c r="W55" s="184"/>
      <c r="X55" s="186"/>
      <c r="Y55" s="188"/>
      <c r="Z55" s="189" t="s">
        <v>107</v>
      </c>
      <c r="AA55" s="191"/>
      <c r="AB55" s="191"/>
      <c r="AC55" s="191"/>
      <c r="AD55" s="173"/>
      <c r="AE55" s="12" t="s">
        <v>67</v>
      </c>
      <c r="AF55" s="171" t="s">
        <v>166</v>
      </c>
      <c r="AG55" s="171" t="s">
        <v>115</v>
      </c>
      <c r="AH55" s="135" t="s">
        <v>238</v>
      </c>
      <c r="AI55" s="179"/>
      <c r="AJ55" s="179"/>
      <c r="AK55" s="179"/>
      <c r="AL55" s="180"/>
      <c r="AM55" s="175">
        <v>28</v>
      </c>
      <c r="AN55" s="175">
        <v>180</v>
      </c>
      <c r="AO55" s="177">
        <v>28</v>
      </c>
      <c r="AQ55" s="192">
        <f>IF(G55="x", 1,0)</f>
        <v>0</v>
      </c>
      <c r="AR55" s="192">
        <f>IF(H55="x", 1,0)</f>
        <v>0</v>
      </c>
      <c r="AU55" s="395">
        <f>IF(A55="","",1)</f>
        <v>1</v>
      </c>
    </row>
    <row r="56" spans="1:47" ht="18" customHeight="1" thickBot="1" x14ac:dyDescent="0.25">
      <c r="A56" s="142"/>
      <c r="B56" s="138" t="s">
        <v>237</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v>218893</v>
      </c>
      <c r="AF56" s="172"/>
      <c r="AG56" s="172"/>
      <c r="AH56" s="181"/>
      <c r="AI56" s="182"/>
      <c r="AJ56" s="182"/>
      <c r="AK56" s="182"/>
      <c r="AL56" s="183"/>
      <c r="AM56" s="176"/>
      <c r="AN56" s="176"/>
      <c r="AO56" s="178"/>
      <c r="AQ56" s="192"/>
      <c r="AR56" s="192"/>
      <c r="AU56" s="395"/>
    </row>
    <row r="57" spans="1:47" ht="18" customHeight="1" x14ac:dyDescent="0.2">
      <c r="A57" s="141">
        <v>42616</v>
      </c>
      <c r="B57" s="135" t="s">
        <v>239</v>
      </c>
      <c r="C57" s="136"/>
      <c r="D57" s="136"/>
      <c r="E57" s="136"/>
      <c r="F57" s="137"/>
      <c r="G57" s="158" t="s">
        <v>105</v>
      </c>
      <c r="H57" s="160"/>
      <c r="I57" s="162">
        <v>0.46527777777777773</v>
      </c>
      <c r="J57" s="153"/>
      <c r="K57" s="167"/>
      <c r="L57" s="169">
        <v>21</v>
      </c>
      <c r="M57" s="153">
        <v>2</v>
      </c>
      <c r="N57" s="167">
        <v>44</v>
      </c>
      <c r="O57" s="153"/>
      <c r="P57" s="165"/>
      <c r="Q57" s="153"/>
      <c r="R57" s="165"/>
      <c r="S57" s="163"/>
      <c r="T57" s="184"/>
      <c r="U57" s="186"/>
      <c r="V57" s="163"/>
      <c r="W57" s="184"/>
      <c r="X57" s="186"/>
      <c r="Y57" s="188"/>
      <c r="Z57" s="189" t="s">
        <v>107</v>
      </c>
      <c r="AA57" s="191"/>
      <c r="AB57" s="191"/>
      <c r="AC57" s="191"/>
      <c r="AD57" s="173"/>
      <c r="AE57" s="12" t="s">
        <v>67</v>
      </c>
      <c r="AF57" s="171" t="s">
        <v>169</v>
      </c>
      <c r="AG57" s="171" t="s">
        <v>115</v>
      </c>
      <c r="AH57" s="135" t="s">
        <v>241</v>
      </c>
      <c r="AI57" s="179"/>
      <c r="AJ57" s="179"/>
      <c r="AK57" s="179"/>
      <c r="AL57" s="180"/>
      <c r="AM57" s="175">
        <v>25</v>
      </c>
      <c r="AN57" s="175">
        <v>175</v>
      </c>
      <c r="AO57" s="177">
        <v>17</v>
      </c>
      <c r="AQ57" s="192">
        <f>IF(G57="x", 1,0)</f>
        <v>1</v>
      </c>
      <c r="AR57" s="192">
        <f>IF(H57="x", 1,0)</f>
        <v>0</v>
      </c>
      <c r="AU57" s="395">
        <f>IF(A57="","",2)</f>
        <v>2</v>
      </c>
    </row>
    <row r="58" spans="1:47" ht="18" customHeight="1" thickBot="1" x14ac:dyDescent="0.25">
      <c r="A58" s="142"/>
      <c r="B58" s="138" t="s">
        <v>240</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v>230261</v>
      </c>
      <c r="AF58" s="172"/>
      <c r="AG58" s="172"/>
      <c r="AH58" s="181"/>
      <c r="AI58" s="182"/>
      <c r="AJ58" s="182"/>
      <c r="AK58" s="182"/>
      <c r="AL58" s="183"/>
      <c r="AM58" s="176"/>
      <c r="AN58" s="176"/>
      <c r="AO58" s="178"/>
      <c r="AQ58" s="192"/>
      <c r="AR58" s="192"/>
      <c r="AU58" s="395"/>
    </row>
    <row r="59" spans="1:47" ht="18" customHeight="1" x14ac:dyDescent="0.2">
      <c r="A59" s="141">
        <v>42617</v>
      </c>
      <c r="B59" s="135" t="s">
        <v>242</v>
      </c>
      <c r="C59" s="136"/>
      <c r="D59" s="136"/>
      <c r="E59" s="136"/>
      <c r="F59" s="137"/>
      <c r="G59" s="158" t="s">
        <v>105</v>
      </c>
      <c r="H59" s="160"/>
      <c r="I59" s="162">
        <v>0.25347222222222221</v>
      </c>
      <c r="J59" s="153">
        <v>30</v>
      </c>
      <c r="K59" s="167">
        <v>1</v>
      </c>
      <c r="L59" s="169">
        <v>18</v>
      </c>
      <c r="M59" s="153">
        <v>1.8</v>
      </c>
      <c r="N59" s="167">
        <v>64</v>
      </c>
      <c r="O59" s="153"/>
      <c r="P59" s="165"/>
      <c r="Q59" s="153"/>
      <c r="R59" s="165"/>
      <c r="S59" s="163"/>
      <c r="T59" s="184"/>
      <c r="U59" s="186"/>
      <c r="V59" s="163"/>
      <c r="W59" s="184"/>
      <c r="X59" s="186"/>
      <c r="Y59" s="188"/>
      <c r="Z59" s="189" t="s">
        <v>107</v>
      </c>
      <c r="AA59" s="191"/>
      <c r="AB59" s="191"/>
      <c r="AC59" s="191"/>
      <c r="AD59" s="173"/>
      <c r="AE59" s="12" t="s">
        <v>67</v>
      </c>
      <c r="AF59" s="171" t="s">
        <v>166</v>
      </c>
      <c r="AG59" s="171" t="s">
        <v>115</v>
      </c>
      <c r="AH59" s="135" t="s">
        <v>244</v>
      </c>
      <c r="AI59" s="179"/>
      <c r="AJ59" s="179"/>
      <c r="AK59" s="179"/>
      <c r="AL59" s="180"/>
      <c r="AM59" s="175">
        <v>25</v>
      </c>
      <c r="AN59" s="175">
        <v>150</v>
      </c>
      <c r="AO59" s="177">
        <v>20</v>
      </c>
      <c r="AQ59" s="192">
        <f>IF(G59="x", 1,0)</f>
        <v>1</v>
      </c>
      <c r="AR59" s="192">
        <f>IF(H59="x", 1,0)</f>
        <v>0</v>
      </c>
      <c r="AU59" s="395">
        <f>IF(A59="","",2)</f>
        <v>2</v>
      </c>
    </row>
    <row r="60" spans="1:47" ht="18" customHeight="1" thickBot="1" x14ac:dyDescent="0.25">
      <c r="A60" s="142"/>
      <c r="B60" s="138" t="s">
        <v>243</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v>230261</v>
      </c>
      <c r="AF60" s="172"/>
      <c r="AG60" s="172"/>
      <c r="AH60" s="181"/>
      <c r="AI60" s="182"/>
      <c r="AJ60" s="182"/>
      <c r="AK60" s="182"/>
      <c r="AL60" s="183"/>
      <c r="AM60" s="176"/>
      <c r="AN60" s="176"/>
      <c r="AO60" s="178"/>
      <c r="AQ60" s="192"/>
      <c r="AR60" s="192"/>
      <c r="AU60" s="395"/>
    </row>
    <row r="61" spans="1:47" ht="18" customHeight="1" x14ac:dyDescent="0.2">
      <c r="A61" s="141">
        <v>42617</v>
      </c>
      <c r="B61" s="135" t="s">
        <v>245</v>
      </c>
      <c r="C61" s="136"/>
      <c r="D61" s="136"/>
      <c r="E61" s="136"/>
      <c r="F61" s="137"/>
      <c r="G61" s="158" t="s">
        <v>105</v>
      </c>
      <c r="H61" s="160"/>
      <c r="I61" s="162">
        <v>0.50347222222222221</v>
      </c>
      <c r="J61" s="153">
        <v>40</v>
      </c>
      <c r="K61" s="167">
        <v>2</v>
      </c>
      <c r="L61" s="169">
        <v>10</v>
      </c>
      <c r="M61" s="153">
        <v>2</v>
      </c>
      <c r="N61" s="167">
        <v>5</v>
      </c>
      <c r="O61" s="153"/>
      <c r="P61" s="165"/>
      <c r="Q61" s="153"/>
      <c r="R61" s="165"/>
      <c r="S61" s="163"/>
      <c r="T61" s="184"/>
      <c r="U61" s="186"/>
      <c r="V61" s="163"/>
      <c r="W61" s="184"/>
      <c r="X61" s="186"/>
      <c r="Y61" s="188"/>
      <c r="Z61" s="189" t="s">
        <v>107</v>
      </c>
      <c r="AA61" s="191"/>
      <c r="AB61" s="191"/>
      <c r="AC61" s="191"/>
      <c r="AD61" s="173"/>
      <c r="AE61" s="12" t="s">
        <v>67</v>
      </c>
      <c r="AF61" s="171" t="s">
        <v>166</v>
      </c>
      <c r="AG61" s="171" t="s">
        <v>115</v>
      </c>
      <c r="AH61" s="135" t="s">
        <v>247</v>
      </c>
      <c r="AI61" s="179"/>
      <c r="AJ61" s="179"/>
      <c r="AK61" s="179"/>
      <c r="AL61" s="180"/>
      <c r="AM61" s="175">
        <v>25</v>
      </c>
      <c r="AN61" s="175">
        <v>150</v>
      </c>
      <c r="AO61" s="177">
        <v>20</v>
      </c>
      <c r="AQ61" s="192">
        <f>IF(G61="x", 1,0)</f>
        <v>1</v>
      </c>
      <c r="AR61" s="192">
        <f>IF(H61="x", 1,0)</f>
        <v>0</v>
      </c>
      <c r="AU61" s="395">
        <f>IF(A61="","",2)</f>
        <v>2</v>
      </c>
    </row>
    <row r="62" spans="1:47" ht="18" customHeight="1" thickBot="1" x14ac:dyDescent="0.25">
      <c r="A62" s="142"/>
      <c r="B62" s="138" t="s">
        <v>246</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v>227198</v>
      </c>
      <c r="AF62" s="172"/>
      <c r="AG62" s="172"/>
      <c r="AH62" s="181"/>
      <c r="AI62" s="182"/>
      <c r="AJ62" s="182"/>
      <c r="AK62" s="182"/>
      <c r="AL62" s="183"/>
      <c r="AM62" s="176"/>
      <c r="AN62" s="176"/>
      <c r="AO62" s="178"/>
      <c r="AQ62" s="192"/>
      <c r="AR62" s="192"/>
      <c r="AU62" s="395"/>
    </row>
    <row r="63" spans="1:47" ht="18" customHeight="1" x14ac:dyDescent="0.2">
      <c r="A63" s="141">
        <v>42618</v>
      </c>
      <c r="B63" s="135" t="s">
        <v>248</v>
      </c>
      <c r="C63" s="136"/>
      <c r="D63" s="136"/>
      <c r="E63" s="136"/>
      <c r="F63" s="137"/>
      <c r="G63" s="158"/>
      <c r="H63" s="160"/>
      <c r="I63" s="162"/>
      <c r="J63" s="153"/>
      <c r="K63" s="167"/>
      <c r="L63" s="169"/>
      <c r="M63" s="153"/>
      <c r="N63" s="167"/>
      <c r="O63" s="153"/>
      <c r="P63" s="165"/>
      <c r="Q63" s="153"/>
      <c r="R63" s="165"/>
      <c r="S63" s="163"/>
      <c r="T63" s="184"/>
      <c r="U63" s="186"/>
      <c r="V63" s="163"/>
      <c r="W63" s="184"/>
      <c r="X63" s="186"/>
      <c r="Y63" s="188"/>
      <c r="Z63" s="189" t="s">
        <v>107</v>
      </c>
      <c r="AA63" s="191"/>
      <c r="AB63" s="191"/>
      <c r="AC63" s="191"/>
      <c r="AD63" s="173"/>
      <c r="AE63" s="12" t="s">
        <v>67</v>
      </c>
      <c r="AF63" s="171" t="s">
        <v>169</v>
      </c>
      <c r="AG63" s="171" t="s">
        <v>115</v>
      </c>
      <c r="AH63" s="135" t="s">
        <v>201</v>
      </c>
      <c r="AI63" s="179"/>
      <c r="AJ63" s="179"/>
      <c r="AK63" s="179"/>
      <c r="AL63" s="180"/>
      <c r="AM63" s="175">
        <v>26</v>
      </c>
      <c r="AN63" s="175">
        <v>150</v>
      </c>
      <c r="AO63" s="177">
        <v>20</v>
      </c>
      <c r="AQ63" s="192">
        <f>IF(G63="x", 1,0)</f>
        <v>0</v>
      </c>
      <c r="AR63" s="192">
        <f>IF(H63="x", 1,0)</f>
        <v>0</v>
      </c>
      <c r="AU63" s="395">
        <f>IF(A63="","",2)</f>
        <v>2</v>
      </c>
    </row>
    <row r="64" spans="1:47" ht="18" customHeight="1" thickBot="1" x14ac:dyDescent="0.25">
      <c r="A64" s="142"/>
      <c r="B64" s="138" t="s">
        <v>249</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230300</v>
      </c>
      <c r="AF64" s="172"/>
      <c r="AG64" s="172"/>
      <c r="AH64" s="181"/>
      <c r="AI64" s="182"/>
      <c r="AJ64" s="182"/>
      <c r="AK64" s="182"/>
      <c r="AL64" s="183"/>
      <c r="AM64" s="176"/>
      <c r="AN64" s="176"/>
      <c r="AO64" s="178"/>
      <c r="AQ64" s="192"/>
      <c r="AR64" s="192"/>
      <c r="AU64" s="395"/>
    </row>
    <row r="65" spans="1:47" ht="18" customHeight="1" x14ac:dyDescent="0.2">
      <c r="A65" s="141">
        <v>42619</v>
      </c>
      <c r="B65" s="135" t="s">
        <v>232</v>
      </c>
      <c r="C65" s="136"/>
      <c r="D65" s="136"/>
      <c r="E65" s="136"/>
      <c r="F65" s="137"/>
      <c r="G65" s="158"/>
      <c r="H65" s="160"/>
      <c r="I65" s="162"/>
      <c r="J65" s="153"/>
      <c r="K65" s="167"/>
      <c r="L65" s="169"/>
      <c r="M65" s="153"/>
      <c r="N65" s="167"/>
      <c r="O65" s="153"/>
      <c r="P65" s="165"/>
      <c r="Q65" s="153"/>
      <c r="R65" s="165"/>
      <c r="S65" s="163"/>
      <c r="T65" s="184"/>
      <c r="U65" s="186"/>
      <c r="V65" s="163"/>
      <c r="W65" s="184"/>
      <c r="X65" s="186"/>
      <c r="Y65" s="188"/>
      <c r="Z65" s="189" t="s">
        <v>107</v>
      </c>
      <c r="AA65" s="191"/>
      <c r="AB65" s="191"/>
      <c r="AC65" s="191"/>
      <c r="AD65" s="173"/>
      <c r="AE65" s="12" t="s">
        <v>67</v>
      </c>
      <c r="AF65" s="171" t="s">
        <v>164</v>
      </c>
      <c r="AG65" s="171" t="s">
        <v>113</v>
      </c>
      <c r="AH65" s="135" t="s">
        <v>204</v>
      </c>
      <c r="AI65" s="179"/>
      <c r="AJ65" s="179"/>
      <c r="AK65" s="179"/>
      <c r="AL65" s="180"/>
      <c r="AM65" s="175">
        <v>26</v>
      </c>
      <c r="AN65" s="175">
        <v>200</v>
      </c>
      <c r="AO65" s="177">
        <v>15</v>
      </c>
      <c r="AQ65" s="192">
        <f>IF(G65="x", 1,0)</f>
        <v>0</v>
      </c>
      <c r="AR65" s="192">
        <f>IF(H65="x", 1,0)</f>
        <v>0</v>
      </c>
      <c r="AU65" s="395">
        <f>IF(A65="","",2)</f>
        <v>2</v>
      </c>
    </row>
    <row r="66" spans="1:47" ht="18" customHeight="1" thickBot="1" x14ac:dyDescent="0.25">
      <c r="A66" s="142"/>
      <c r="B66" s="138" t="s">
        <v>250</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v>231438</v>
      </c>
      <c r="AF66" s="172"/>
      <c r="AG66" s="172"/>
      <c r="AH66" s="181"/>
      <c r="AI66" s="182"/>
      <c r="AJ66" s="182"/>
      <c r="AK66" s="182"/>
      <c r="AL66" s="183"/>
      <c r="AM66" s="176"/>
      <c r="AN66" s="176"/>
      <c r="AO66" s="178"/>
      <c r="AQ66" s="192"/>
      <c r="AR66" s="192"/>
      <c r="AU66" s="395"/>
    </row>
    <row r="67" spans="1:47" ht="18" customHeight="1" x14ac:dyDescent="0.2">
      <c r="A67" s="141">
        <v>42619</v>
      </c>
      <c r="B67" s="135" t="s">
        <v>251</v>
      </c>
      <c r="C67" s="136"/>
      <c r="D67" s="136"/>
      <c r="E67" s="136"/>
      <c r="F67" s="137"/>
      <c r="G67" s="158"/>
      <c r="H67" s="160"/>
      <c r="I67" s="162"/>
      <c r="J67" s="153"/>
      <c r="K67" s="167"/>
      <c r="L67" s="169"/>
      <c r="M67" s="153"/>
      <c r="N67" s="167"/>
      <c r="O67" s="153"/>
      <c r="P67" s="165"/>
      <c r="Q67" s="153"/>
      <c r="R67" s="165"/>
      <c r="S67" s="163"/>
      <c r="T67" s="184"/>
      <c r="U67" s="186"/>
      <c r="V67" s="163"/>
      <c r="W67" s="184"/>
      <c r="X67" s="186"/>
      <c r="Y67" s="188"/>
      <c r="Z67" s="189" t="s">
        <v>107</v>
      </c>
      <c r="AA67" s="191"/>
      <c r="AB67" s="191"/>
      <c r="AC67" s="191"/>
      <c r="AD67" s="173"/>
      <c r="AE67" s="12" t="s">
        <v>67</v>
      </c>
      <c r="AF67" s="171" t="s">
        <v>164</v>
      </c>
      <c r="AG67" s="171" t="s">
        <v>113</v>
      </c>
      <c r="AH67" s="135" t="s">
        <v>204</v>
      </c>
      <c r="AI67" s="179"/>
      <c r="AJ67" s="179"/>
      <c r="AK67" s="179"/>
      <c r="AL67" s="180"/>
      <c r="AM67" s="175">
        <v>26</v>
      </c>
      <c r="AN67" s="175">
        <v>200</v>
      </c>
      <c r="AO67" s="177">
        <v>20</v>
      </c>
      <c r="AQ67" s="192">
        <f>IF(G67="x", 1,0)</f>
        <v>0</v>
      </c>
      <c r="AR67" s="192">
        <f>IF(H67="x", 1,0)</f>
        <v>0</v>
      </c>
      <c r="AU67" s="395">
        <f>IF(A67="","",2)</f>
        <v>2</v>
      </c>
    </row>
    <row r="68" spans="1:47" ht="18" customHeight="1" thickBot="1" x14ac:dyDescent="0.25">
      <c r="A68" s="142"/>
      <c r="B68" s="138" t="s">
        <v>252</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v>231450</v>
      </c>
      <c r="AF68" s="172"/>
      <c r="AG68" s="172"/>
      <c r="AH68" s="181"/>
      <c r="AI68" s="182"/>
      <c r="AJ68" s="182"/>
      <c r="AK68" s="182"/>
      <c r="AL68" s="183"/>
      <c r="AM68" s="176"/>
      <c r="AN68" s="176"/>
      <c r="AO68" s="178"/>
      <c r="AQ68" s="192"/>
      <c r="AR68" s="192"/>
      <c r="AU68" s="395"/>
    </row>
    <row r="69" spans="1:47" ht="18" customHeight="1" x14ac:dyDescent="0.2">
      <c r="A69" s="141">
        <v>42620</v>
      </c>
      <c r="B69" s="135" t="s">
        <v>253</v>
      </c>
      <c r="C69" s="136"/>
      <c r="D69" s="136"/>
      <c r="E69" s="136"/>
      <c r="F69" s="137"/>
      <c r="G69" s="158"/>
      <c r="H69" s="160"/>
      <c r="I69" s="162"/>
      <c r="J69" s="153"/>
      <c r="K69" s="167"/>
      <c r="L69" s="169"/>
      <c r="M69" s="153"/>
      <c r="N69" s="167"/>
      <c r="O69" s="153"/>
      <c r="P69" s="165"/>
      <c r="Q69" s="153"/>
      <c r="R69" s="165"/>
      <c r="S69" s="163"/>
      <c r="T69" s="184"/>
      <c r="U69" s="186"/>
      <c r="V69" s="163"/>
      <c r="W69" s="184"/>
      <c r="X69" s="186"/>
      <c r="Y69" s="188"/>
      <c r="Z69" s="189" t="s">
        <v>107</v>
      </c>
      <c r="AA69" s="191"/>
      <c r="AB69" s="191"/>
      <c r="AC69" s="191"/>
      <c r="AD69" s="173"/>
      <c r="AE69" s="12" t="s">
        <v>67</v>
      </c>
      <c r="AF69" s="171" t="s">
        <v>164</v>
      </c>
      <c r="AG69" s="171" t="s">
        <v>113</v>
      </c>
      <c r="AH69" s="135" t="s">
        <v>204</v>
      </c>
      <c r="AI69" s="179"/>
      <c r="AJ69" s="179"/>
      <c r="AK69" s="179"/>
      <c r="AL69" s="180"/>
      <c r="AM69" s="175">
        <v>25</v>
      </c>
      <c r="AN69" s="175">
        <v>155</v>
      </c>
      <c r="AO69" s="177">
        <v>25</v>
      </c>
      <c r="AQ69" s="192">
        <f>IF(G69="x", 1,0)</f>
        <v>0</v>
      </c>
      <c r="AR69" s="192">
        <f>IF(H69="x", 1,0)</f>
        <v>0</v>
      </c>
      <c r="AU69" s="395">
        <f>IF(A69="","",2)</f>
        <v>2</v>
      </c>
    </row>
    <row r="70" spans="1:47" ht="18" customHeight="1" thickBot="1" x14ac:dyDescent="0.25">
      <c r="A70" s="142"/>
      <c r="B70" s="138" t="s">
        <v>254</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v>231516</v>
      </c>
      <c r="AF70" s="172"/>
      <c r="AG70" s="172"/>
      <c r="AH70" s="181"/>
      <c r="AI70" s="182"/>
      <c r="AJ70" s="182"/>
      <c r="AK70" s="182"/>
      <c r="AL70" s="183"/>
      <c r="AM70" s="176"/>
      <c r="AN70" s="176"/>
      <c r="AO70" s="178"/>
      <c r="AQ70" s="192"/>
      <c r="AR70" s="192"/>
      <c r="AU70" s="395"/>
    </row>
    <row r="71" spans="1:47" ht="18" customHeight="1" x14ac:dyDescent="0.2">
      <c r="A71" s="141">
        <v>42621</v>
      </c>
      <c r="B71" s="135" t="s">
        <v>255</v>
      </c>
      <c r="C71" s="136"/>
      <c r="D71" s="136"/>
      <c r="E71" s="136"/>
      <c r="F71" s="137"/>
      <c r="G71" s="158" t="s">
        <v>105</v>
      </c>
      <c r="H71" s="160"/>
      <c r="I71" s="162">
        <v>0.25</v>
      </c>
      <c r="J71" s="153">
        <v>25</v>
      </c>
      <c r="K71" s="167">
        <v>3</v>
      </c>
      <c r="L71" s="169">
        <v>3</v>
      </c>
      <c r="M71" s="153">
        <v>2.5</v>
      </c>
      <c r="N71" s="167">
        <v>13</v>
      </c>
      <c r="O71" s="153">
        <v>20</v>
      </c>
      <c r="P71" s="165">
        <v>6</v>
      </c>
      <c r="Q71" s="153"/>
      <c r="R71" s="165"/>
      <c r="S71" s="163"/>
      <c r="T71" s="184"/>
      <c r="U71" s="186"/>
      <c r="V71" s="163"/>
      <c r="W71" s="184"/>
      <c r="X71" s="186"/>
      <c r="Y71" s="188"/>
      <c r="Z71" s="189" t="s">
        <v>107</v>
      </c>
      <c r="AA71" s="191"/>
      <c r="AB71" s="191"/>
      <c r="AC71" s="191"/>
      <c r="AD71" s="173"/>
      <c r="AE71" s="12" t="s">
        <v>67</v>
      </c>
      <c r="AF71" s="171" t="s">
        <v>166</v>
      </c>
      <c r="AG71" s="171" t="s">
        <v>115</v>
      </c>
      <c r="AH71" s="135" t="s">
        <v>257</v>
      </c>
      <c r="AI71" s="179"/>
      <c r="AJ71" s="179"/>
      <c r="AK71" s="179"/>
      <c r="AL71" s="180"/>
      <c r="AM71" s="175">
        <v>25</v>
      </c>
      <c r="AN71" s="175">
        <v>140</v>
      </c>
      <c r="AO71" s="177">
        <v>20</v>
      </c>
      <c r="AQ71" s="192">
        <f>IF(G71="x", 1,0)</f>
        <v>1</v>
      </c>
      <c r="AR71" s="192">
        <f>IF(H71="x", 1,0)</f>
        <v>0</v>
      </c>
      <c r="AU71" s="395">
        <f>IF(A71="","",2)</f>
        <v>2</v>
      </c>
    </row>
    <row r="72" spans="1:47" ht="18" customHeight="1" thickBot="1" x14ac:dyDescent="0.25">
      <c r="A72" s="142"/>
      <c r="B72" s="138" t="s">
        <v>256</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v>218889</v>
      </c>
      <c r="AF72" s="172"/>
      <c r="AG72" s="172"/>
      <c r="AH72" s="181"/>
      <c r="AI72" s="182"/>
      <c r="AJ72" s="182"/>
      <c r="AK72" s="182"/>
      <c r="AL72" s="183"/>
      <c r="AM72" s="176"/>
      <c r="AN72" s="176"/>
      <c r="AO72" s="178"/>
      <c r="AQ72" s="192"/>
      <c r="AR72" s="192"/>
      <c r="AU72" s="395"/>
    </row>
    <row r="73" spans="1:47" ht="18" customHeight="1" x14ac:dyDescent="0.2">
      <c r="A73" s="141">
        <v>42621</v>
      </c>
      <c r="B73" s="135" t="s">
        <v>258</v>
      </c>
      <c r="C73" s="136"/>
      <c r="D73" s="136"/>
      <c r="E73" s="136"/>
      <c r="F73" s="137"/>
      <c r="G73" s="158" t="s">
        <v>105</v>
      </c>
      <c r="H73" s="160"/>
      <c r="I73" s="162">
        <v>0.4375</v>
      </c>
      <c r="J73" s="153">
        <v>40</v>
      </c>
      <c r="K73" s="167">
        <v>4</v>
      </c>
      <c r="L73" s="169"/>
      <c r="M73" s="153">
        <v>2</v>
      </c>
      <c r="N73" s="167">
        <v>4</v>
      </c>
      <c r="O73" s="153"/>
      <c r="P73" s="165"/>
      <c r="Q73" s="153"/>
      <c r="R73" s="165"/>
      <c r="S73" s="163"/>
      <c r="T73" s="184"/>
      <c r="U73" s="186"/>
      <c r="V73" s="163"/>
      <c r="W73" s="184"/>
      <c r="X73" s="186"/>
      <c r="Y73" s="188"/>
      <c r="Z73" s="189" t="s">
        <v>107</v>
      </c>
      <c r="AA73" s="191"/>
      <c r="AB73" s="191"/>
      <c r="AC73" s="191"/>
      <c r="AD73" s="173"/>
      <c r="AE73" s="12" t="s">
        <v>67</v>
      </c>
      <c r="AF73" s="171" t="s">
        <v>169</v>
      </c>
      <c r="AG73" s="171" t="s">
        <v>115</v>
      </c>
      <c r="AH73" s="135" t="s">
        <v>259</v>
      </c>
      <c r="AI73" s="179"/>
      <c r="AJ73" s="179"/>
      <c r="AK73" s="179"/>
      <c r="AL73" s="180"/>
      <c r="AM73" s="175">
        <v>25</v>
      </c>
      <c r="AN73" s="175">
        <v>140</v>
      </c>
      <c r="AO73" s="177">
        <v>20</v>
      </c>
      <c r="AQ73" s="192">
        <f>IF(G73="x", 1,0)</f>
        <v>1</v>
      </c>
      <c r="AR73" s="192">
        <f>IF(H73="x", 1,0)</f>
        <v>0</v>
      </c>
      <c r="AU73" s="395">
        <f>IF(A73="","",2)</f>
        <v>2</v>
      </c>
    </row>
    <row r="74" spans="1:47" ht="18" customHeight="1" thickBot="1" x14ac:dyDescent="0.25">
      <c r="A74" s="142"/>
      <c r="B74" s="138" t="s">
        <v>260</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v>207482</v>
      </c>
      <c r="AF74" s="172"/>
      <c r="AG74" s="172"/>
      <c r="AH74" s="181"/>
      <c r="AI74" s="182"/>
      <c r="AJ74" s="182"/>
      <c r="AK74" s="182"/>
      <c r="AL74" s="183"/>
      <c r="AM74" s="176"/>
      <c r="AN74" s="176"/>
      <c r="AO74" s="178"/>
      <c r="AQ74" s="192"/>
      <c r="AR74" s="192"/>
      <c r="AU74" s="395"/>
    </row>
    <row r="75" spans="1:47" ht="18" customHeight="1" x14ac:dyDescent="0.2">
      <c r="A75" s="141">
        <v>42621</v>
      </c>
      <c r="B75" s="135" t="s">
        <v>261</v>
      </c>
      <c r="C75" s="136"/>
      <c r="D75" s="136"/>
      <c r="E75" s="136"/>
      <c r="F75" s="137"/>
      <c r="G75" s="158"/>
      <c r="H75" s="160"/>
      <c r="I75" s="162"/>
      <c r="J75" s="153"/>
      <c r="K75" s="167"/>
      <c r="L75" s="169"/>
      <c r="M75" s="153"/>
      <c r="N75" s="167"/>
      <c r="O75" s="153"/>
      <c r="P75" s="165"/>
      <c r="Q75" s="153"/>
      <c r="R75" s="165"/>
      <c r="S75" s="163"/>
      <c r="T75" s="184"/>
      <c r="U75" s="186"/>
      <c r="V75" s="163"/>
      <c r="W75" s="184"/>
      <c r="X75" s="186"/>
      <c r="Y75" s="188"/>
      <c r="Z75" s="189" t="s">
        <v>107</v>
      </c>
      <c r="AA75" s="191"/>
      <c r="AB75" s="191"/>
      <c r="AC75" s="191"/>
      <c r="AD75" s="173"/>
      <c r="AE75" s="12" t="s">
        <v>67</v>
      </c>
      <c r="AF75" s="171" t="s">
        <v>164</v>
      </c>
      <c r="AG75" s="171" t="s">
        <v>115</v>
      </c>
      <c r="AH75" s="135" t="s">
        <v>263</v>
      </c>
      <c r="AI75" s="179"/>
      <c r="AJ75" s="179"/>
      <c r="AK75" s="179"/>
      <c r="AL75" s="180"/>
      <c r="AM75" s="175">
        <v>25</v>
      </c>
      <c r="AN75" s="175">
        <v>138</v>
      </c>
      <c r="AO75" s="177">
        <v>20</v>
      </c>
      <c r="AQ75" s="192">
        <f>IF(G75="x", 1,0)</f>
        <v>0</v>
      </c>
      <c r="AR75" s="192">
        <f>IF(H75="x", 1,0)</f>
        <v>0</v>
      </c>
      <c r="AU75" s="395">
        <f>IF(A75="","",2)</f>
        <v>2</v>
      </c>
    </row>
    <row r="76" spans="1:47" ht="18" customHeight="1" thickBot="1" x14ac:dyDescent="0.25">
      <c r="A76" s="142"/>
      <c r="B76" s="138" t="s">
        <v>262</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v>207926</v>
      </c>
      <c r="AF76" s="172"/>
      <c r="AG76" s="172"/>
      <c r="AH76" s="181"/>
      <c r="AI76" s="182"/>
      <c r="AJ76" s="182"/>
      <c r="AK76" s="182"/>
      <c r="AL76" s="183"/>
      <c r="AM76" s="176"/>
      <c r="AN76" s="176"/>
      <c r="AO76" s="178"/>
      <c r="AQ76" s="192"/>
      <c r="AR76" s="192"/>
      <c r="AU76" s="395"/>
    </row>
    <row r="77" spans="1:47" ht="18" customHeight="1" x14ac:dyDescent="0.2">
      <c r="A77" s="141">
        <v>42622</v>
      </c>
      <c r="B77" s="135" t="s">
        <v>264</v>
      </c>
      <c r="C77" s="136"/>
      <c r="D77" s="136"/>
      <c r="E77" s="136"/>
      <c r="F77" s="137"/>
      <c r="G77" s="158" t="s">
        <v>106</v>
      </c>
      <c r="H77" s="160"/>
      <c r="I77" s="162">
        <v>0.47569444444444442</v>
      </c>
      <c r="J77" s="153"/>
      <c r="K77" s="167"/>
      <c r="L77" s="169"/>
      <c r="M77" s="153">
        <v>2</v>
      </c>
      <c r="N77" s="167">
        <v>4</v>
      </c>
      <c r="O77" s="153">
        <v>3</v>
      </c>
      <c r="P77" s="165">
        <v>4</v>
      </c>
      <c r="Q77" s="153"/>
      <c r="R77" s="165"/>
      <c r="S77" s="163"/>
      <c r="T77" s="184"/>
      <c r="U77" s="186"/>
      <c r="V77" s="163"/>
      <c r="W77" s="184"/>
      <c r="X77" s="186"/>
      <c r="Y77" s="188"/>
      <c r="Z77" s="189" t="s">
        <v>107</v>
      </c>
      <c r="AA77" s="191"/>
      <c r="AB77" s="191"/>
      <c r="AC77" s="191"/>
      <c r="AD77" s="173"/>
      <c r="AE77" s="12" t="s">
        <v>67</v>
      </c>
      <c r="AF77" s="171" t="s">
        <v>169</v>
      </c>
      <c r="AG77" s="171" t="s">
        <v>133</v>
      </c>
      <c r="AH77" s="135" t="s">
        <v>259</v>
      </c>
      <c r="AI77" s="179"/>
      <c r="AJ77" s="179"/>
      <c r="AK77" s="179"/>
      <c r="AL77" s="180"/>
      <c r="AM77" s="175">
        <v>25</v>
      </c>
      <c r="AN77" s="175">
        <v>175</v>
      </c>
      <c r="AO77" s="177">
        <v>15</v>
      </c>
      <c r="AQ77" s="192">
        <f>IF(G77="x", 1,0)</f>
        <v>1</v>
      </c>
      <c r="AR77" s="192">
        <f>IF(H77="x", 1,0)</f>
        <v>0</v>
      </c>
      <c r="AU77" s="395">
        <f>IF(A77="","",2)</f>
        <v>2</v>
      </c>
    </row>
    <row r="78" spans="1:47" ht="18" customHeight="1" thickBot="1" x14ac:dyDescent="0.25">
      <c r="A78" s="142"/>
      <c r="B78" s="138" t="s">
        <v>265</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v>207929</v>
      </c>
      <c r="AF78" s="172"/>
      <c r="AG78" s="172"/>
      <c r="AH78" s="181"/>
      <c r="AI78" s="182"/>
      <c r="AJ78" s="182"/>
      <c r="AK78" s="182"/>
      <c r="AL78" s="183"/>
      <c r="AM78" s="176"/>
      <c r="AN78" s="176"/>
      <c r="AO78" s="178"/>
      <c r="AQ78" s="192"/>
      <c r="AR78" s="192"/>
      <c r="AU78" s="395"/>
    </row>
    <row r="79" spans="1:47" ht="18" customHeight="1" x14ac:dyDescent="0.2">
      <c r="A79" s="141">
        <v>42622</v>
      </c>
      <c r="B79" s="135" t="s">
        <v>266</v>
      </c>
      <c r="C79" s="136"/>
      <c r="D79" s="136"/>
      <c r="E79" s="136"/>
      <c r="F79" s="137"/>
      <c r="G79" s="158" t="s">
        <v>106</v>
      </c>
      <c r="H79" s="160"/>
      <c r="I79" s="162">
        <v>0.59375</v>
      </c>
      <c r="J79" s="153">
        <v>50</v>
      </c>
      <c r="K79" s="167">
        <v>28</v>
      </c>
      <c r="L79" s="169"/>
      <c r="M79" s="153"/>
      <c r="N79" s="167"/>
      <c r="O79" s="153"/>
      <c r="P79" s="165"/>
      <c r="Q79" s="153"/>
      <c r="R79" s="165"/>
      <c r="S79" s="163"/>
      <c r="T79" s="184"/>
      <c r="U79" s="186"/>
      <c r="V79" s="163"/>
      <c r="W79" s="184"/>
      <c r="X79" s="186"/>
      <c r="Y79" s="188"/>
      <c r="Z79" s="189" t="s">
        <v>107</v>
      </c>
      <c r="AA79" s="191"/>
      <c r="AB79" s="191"/>
      <c r="AC79" s="191"/>
      <c r="AD79" s="173"/>
      <c r="AE79" s="12" t="s">
        <v>67</v>
      </c>
      <c r="AF79" s="171" t="s">
        <v>166</v>
      </c>
      <c r="AG79" s="171" t="s">
        <v>133</v>
      </c>
      <c r="AH79" s="135" t="s">
        <v>268</v>
      </c>
      <c r="AI79" s="179"/>
      <c r="AJ79" s="179"/>
      <c r="AK79" s="179"/>
      <c r="AL79" s="180"/>
      <c r="AM79" s="175">
        <v>25</v>
      </c>
      <c r="AN79" s="175">
        <v>175</v>
      </c>
      <c r="AO79" s="177">
        <v>15</v>
      </c>
      <c r="AQ79" s="192">
        <f>IF(G79="x", 1,0)</f>
        <v>1</v>
      </c>
      <c r="AR79" s="192">
        <f>IF(H79="x", 1,0)</f>
        <v>0</v>
      </c>
      <c r="AU79" s="395">
        <f>IF(A79="","",2)</f>
        <v>2</v>
      </c>
    </row>
    <row r="80" spans="1:47" ht="18" customHeight="1" thickBot="1" x14ac:dyDescent="0.25">
      <c r="A80" s="142"/>
      <c r="B80" s="138" t="s">
        <v>267</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v>227410</v>
      </c>
      <c r="AF80" s="172"/>
      <c r="AG80" s="172"/>
      <c r="AH80" s="181"/>
      <c r="AI80" s="182"/>
      <c r="AJ80" s="182"/>
      <c r="AK80" s="182"/>
      <c r="AL80" s="183"/>
      <c r="AM80" s="176"/>
      <c r="AN80" s="176"/>
      <c r="AO80" s="178"/>
      <c r="AQ80" s="192"/>
      <c r="AR80" s="192"/>
      <c r="AU80" s="395"/>
    </row>
    <row r="81" spans="1:47" ht="18" customHeight="1" x14ac:dyDescent="0.2">
      <c r="A81" s="141">
        <v>42623</v>
      </c>
      <c r="B81" s="135" t="s">
        <v>269</v>
      </c>
      <c r="C81" s="136"/>
      <c r="D81" s="136"/>
      <c r="E81" s="136"/>
      <c r="F81" s="137"/>
      <c r="G81" s="158" t="s">
        <v>106</v>
      </c>
      <c r="H81" s="160"/>
      <c r="I81" s="162">
        <v>0.2986111111111111</v>
      </c>
      <c r="J81" s="153">
        <v>50</v>
      </c>
      <c r="K81" s="167">
        <v>46</v>
      </c>
      <c r="L81" s="169"/>
      <c r="M81" s="153">
        <v>2</v>
      </c>
      <c r="N81" s="167">
        <v>7</v>
      </c>
      <c r="O81" s="153">
        <v>6</v>
      </c>
      <c r="P81" s="165">
        <v>7</v>
      </c>
      <c r="Q81" s="153"/>
      <c r="R81" s="165"/>
      <c r="S81" s="163"/>
      <c r="T81" s="184"/>
      <c r="U81" s="186"/>
      <c r="V81" s="163"/>
      <c r="W81" s="184"/>
      <c r="X81" s="186"/>
      <c r="Y81" s="188"/>
      <c r="Z81" s="189" t="s">
        <v>107</v>
      </c>
      <c r="AA81" s="191"/>
      <c r="AB81" s="191"/>
      <c r="AC81" s="191"/>
      <c r="AD81" s="173"/>
      <c r="AE81" s="12" t="s">
        <v>67</v>
      </c>
      <c r="AF81" s="171" t="s">
        <v>166</v>
      </c>
      <c r="AG81" s="171" t="s">
        <v>133</v>
      </c>
      <c r="AH81" s="135" t="s">
        <v>271</v>
      </c>
      <c r="AI81" s="179"/>
      <c r="AJ81" s="179"/>
      <c r="AK81" s="179"/>
      <c r="AL81" s="180"/>
      <c r="AM81" s="175">
        <v>25</v>
      </c>
      <c r="AN81" s="175">
        <v>175</v>
      </c>
      <c r="AO81" s="177">
        <v>25</v>
      </c>
      <c r="AQ81" s="192">
        <f>IF(G81="x", 1,0)</f>
        <v>1</v>
      </c>
      <c r="AR81" s="192">
        <f>IF(H81="x", 1,0)</f>
        <v>0</v>
      </c>
      <c r="AU81" s="395">
        <f>IF(A81="","",2)</f>
        <v>2</v>
      </c>
    </row>
    <row r="82" spans="1:47" ht="18" customHeight="1" thickBot="1" x14ac:dyDescent="0.25">
      <c r="A82" s="142"/>
      <c r="B82" s="138" t="s">
        <v>270</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v>501641</v>
      </c>
      <c r="AF82" s="172"/>
      <c r="AG82" s="172"/>
      <c r="AH82" s="181"/>
      <c r="AI82" s="182"/>
      <c r="AJ82" s="182"/>
      <c r="AK82" s="182"/>
      <c r="AL82" s="183"/>
      <c r="AM82" s="176"/>
      <c r="AN82" s="176"/>
      <c r="AO82" s="178"/>
      <c r="AQ82" s="192"/>
      <c r="AR82" s="192"/>
      <c r="AU82" s="395"/>
    </row>
    <row r="83" spans="1:47" ht="18" customHeight="1" x14ac:dyDescent="0.2">
      <c r="A83" s="141">
        <v>42623</v>
      </c>
      <c r="B83" s="135" t="s">
        <v>272</v>
      </c>
      <c r="C83" s="136"/>
      <c r="D83" s="136"/>
      <c r="E83" s="136"/>
      <c r="F83" s="137"/>
      <c r="G83" s="158" t="s">
        <v>105</v>
      </c>
      <c r="H83" s="160"/>
      <c r="I83" s="162">
        <v>0.61458333333333337</v>
      </c>
      <c r="J83" s="153"/>
      <c r="K83" s="167"/>
      <c r="L83" s="169">
        <v>1</v>
      </c>
      <c r="M83" s="153"/>
      <c r="N83" s="167"/>
      <c r="O83" s="153"/>
      <c r="P83" s="165"/>
      <c r="Q83" s="153"/>
      <c r="R83" s="165"/>
      <c r="S83" s="163"/>
      <c r="T83" s="184"/>
      <c r="U83" s="186"/>
      <c r="V83" s="163"/>
      <c r="W83" s="184"/>
      <c r="X83" s="186"/>
      <c r="Y83" s="188"/>
      <c r="Z83" s="189" t="s">
        <v>107</v>
      </c>
      <c r="AA83" s="191"/>
      <c r="AB83" s="191"/>
      <c r="AC83" s="191"/>
      <c r="AD83" s="173"/>
      <c r="AE83" s="12" t="s">
        <v>67</v>
      </c>
      <c r="AF83" s="171" t="s">
        <v>169</v>
      </c>
      <c r="AG83" s="171" t="s">
        <v>133</v>
      </c>
      <c r="AH83" s="135" t="s">
        <v>274</v>
      </c>
      <c r="AI83" s="179"/>
      <c r="AJ83" s="179"/>
      <c r="AK83" s="179"/>
      <c r="AL83" s="180"/>
      <c r="AM83" s="175">
        <v>25</v>
      </c>
      <c r="AN83" s="175">
        <v>175</v>
      </c>
      <c r="AO83" s="177">
        <v>20</v>
      </c>
      <c r="AQ83" s="192">
        <f>IF(G83="x", 1,0)</f>
        <v>1</v>
      </c>
      <c r="AR83" s="192">
        <f>IF(H83="x", 1,0)</f>
        <v>0</v>
      </c>
      <c r="AU83" s="395">
        <f>IF(A83="","",2)</f>
        <v>2</v>
      </c>
    </row>
    <row r="84" spans="1:47" ht="18" customHeight="1" thickBot="1" x14ac:dyDescent="0.25">
      <c r="A84" s="142"/>
      <c r="B84" s="138" t="s">
        <v>273</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v>207972</v>
      </c>
      <c r="AF84" s="172"/>
      <c r="AG84" s="172"/>
      <c r="AH84" s="181"/>
      <c r="AI84" s="182"/>
      <c r="AJ84" s="182"/>
      <c r="AK84" s="182"/>
      <c r="AL84" s="183"/>
      <c r="AM84" s="176"/>
      <c r="AN84" s="176"/>
      <c r="AO84" s="178"/>
      <c r="AQ84" s="192"/>
      <c r="AR84" s="192"/>
      <c r="AU84" s="395"/>
    </row>
    <row r="85" spans="1:47" ht="18" customHeight="1" x14ac:dyDescent="0.2">
      <c r="A85" s="141">
        <v>42624</v>
      </c>
      <c r="B85" s="135" t="s">
        <v>275</v>
      </c>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t="s">
        <v>107</v>
      </c>
      <c r="AA85" s="191"/>
      <c r="AB85" s="191"/>
      <c r="AC85" s="191"/>
      <c r="AD85" s="173"/>
      <c r="AE85" s="12" t="s">
        <v>67</v>
      </c>
      <c r="AF85" s="171" t="s">
        <v>169</v>
      </c>
      <c r="AG85" s="171" t="s">
        <v>133</v>
      </c>
      <c r="AH85" s="135" t="s">
        <v>201</v>
      </c>
      <c r="AI85" s="179"/>
      <c r="AJ85" s="179"/>
      <c r="AK85" s="179"/>
      <c r="AL85" s="180"/>
      <c r="AM85" s="175">
        <v>25</v>
      </c>
      <c r="AN85" s="175">
        <v>175</v>
      </c>
      <c r="AO85" s="177">
        <v>12</v>
      </c>
      <c r="AQ85" s="192">
        <f>IF(G85="x", 1,0)</f>
        <v>0</v>
      </c>
      <c r="AR85" s="192">
        <f>IF(H85="x", 1,0)</f>
        <v>0</v>
      </c>
      <c r="AU85" s="395">
        <f>IF(A85="","",2)</f>
        <v>2</v>
      </c>
    </row>
    <row r="86" spans="1:47" ht="18" customHeight="1" thickBot="1" x14ac:dyDescent="0.25">
      <c r="A86" s="142"/>
      <c r="B86" s="138" t="s">
        <v>276</v>
      </c>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v>207974</v>
      </c>
      <c r="AF86" s="172"/>
      <c r="AG86" s="172"/>
      <c r="AH86" s="181"/>
      <c r="AI86" s="182"/>
      <c r="AJ86" s="182"/>
      <c r="AK86" s="182"/>
      <c r="AL86" s="183"/>
      <c r="AM86" s="176"/>
      <c r="AN86" s="176"/>
      <c r="AO86" s="178"/>
      <c r="AQ86" s="192"/>
      <c r="AR86" s="192"/>
      <c r="AU86" s="395"/>
    </row>
    <row r="87" spans="1:47" ht="18" customHeight="1" x14ac:dyDescent="0.2">
      <c r="A87" s="141">
        <v>42625</v>
      </c>
      <c r="B87" s="135" t="s">
        <v>277</v>
      </c>
      <c r="C87" s="136"/>
      <c r="D87" s="136"/>
      <c r="E87" s="136"/>
      <c r="F87" s="137"/>
      <c r="G87" s="158" t="s">
        <v>105</v>
      </c>
      <c r="H87" s="160"/>
      <c r="I87" s="162">
        <v>0.3888888888888889</v>
      </c>
      <c r="J87" s="153">
        <v>40</v>
      </c>
      <c r="K87" s="167">
        <v>6</v>
      </c>
      <c r="L87" s="169">
        <v>2</v>
      </c>
      <c r="M87" s="153"/>
      <c r="N87" s="167"/>
      <c r="O87" s="153">
        <v>4</v>
      </c>
      <c r="P87" s="165">
        <v>2</v>
      </c>
      <c r="Q87" s="153"/>
      <c r="R87" s="165"/>
      <c r="S87" s="163"/>
      <c r="T87" s="184"/>
      <c r="U87" s="186"/>
      <c r="V87" s="163"/>
      <c r="W87" s="184"/>
      <c r="X87" s="186"/>
      <c r="Y87" s="188"/>
      <c r="Z87" s="189" t="s">
        <v>107</v>
      </c>
      <c r="AA87" s="191"/>
      <c r="AB87" s="191"/>
      <c r="AC87" s="191"/>
      <c r="AD87" s="173"/>
      <c r="AE87" s="12" t="s">
        <v>67</v>
      </c>
      <c r="AF87" s="171" t="s">
        <v>169</v>
      </c>
      <c r="AG87" s="171" t="s">
        <v>113</v>
      </c>
      <c r="AH87" s="135" t="s">
        <v>279</v>
      </c>
      <c r="AI87" s="179"/>
      <c r="AJ87" s="179"/>
      <c r="AK87" s="179"/>
      <c r="AL87" s="180"/>
      <c r="AM87" s="175">
        <v>25</v>
      </c>
      <c r="AN87" s="175">
        <v>130</v>
      </c>
      <c r="AO87" s="177">
        <v>22</v>
      </c>
      <c r="AQ87" s="192">
        <f>IF(G87="x", 1,0)</f>
        <v>1</v>
      </c>
      <c r="AR87" s="192">
        <f>IF(H87="x", 1,0)</f>
        <v>0</v>
      </c>
      <c r="AU87" s="395">
        <f>IF(A87="","",2)</f>
        <v>2</v>
      </c>
    </row>
    <row r="88" spans="1:47" ht="18" customHeight="1" thickBot="1" x14ac:dyDescent="0.25">
      <c r="A88" s="142"/>
      <c r="B88" s="138" t="s">
        <v>278</v>
      </c>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v>228291</v>
      </c>
      <c r="AF88" s="172"/>
      <c r="AG88" s="172"/>
      <c r="AH88" s="181"/>
      <c r="AI88" s="182"/>
      <c r="AJ88" s="182"/>
      <c r="AK88" s="182"/>
      <c r="AL88" s="183"/>
      <c r="AM88" s="176"/>
      <c r="AN88" s="176"/>
      <c r="AO88" s="178"/>
      <c r="AQ88" s="192"/>
      <c r="AR88" s="192"/>
      <c r="AU88" s="395"/>
    </row>
    <row r="89" spans="1:47" ht="18" customHeight="1" x14ac:dyDescent="0.2">
      <c r="A89" s="141">
        <v>42626</v>
      </c>
      <c r="B89" s="135" t="s">
        <v>280</v>
      </c>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t="s">
        <v>107</v>
      </c>
      <c r="AA89" s="191"/>
      <c r="AB89" s="191"/>
      <c r="AC89" s="191"/>
      <c r="AD89" s="173"/>
      <c r="AE89" s="12" t="s">
        <v>67</v>
      </c>
      <c r="AF89" s="171" t="s">
        <v>169</v>
      </c>
      <c r="AG89" s="171" t="s">
        <v>113</v>
      </c>
      <c r="AH89" s="135" t="s">
        <v>201</v>
      </c>
      <c r="AI89" s="179"/>
      <c r="AJ89" s="179"/>
      <c r="AK89" s="179"/>
      <c r="AL89" s="180"/>
      <c r="AM89" s="175">
        <v>25</v>
      </c>
      <c r="AN89" s="175">
        <v>130</v>
      </c>
      <c r="AO89" s="177">
        <v>25</v>
      </c>
      <c r="AQ89" s="192">
        <f>IF(G89="x", 1,0)</f>
        <v>0</v>
      </c>
      <c r="AR89" s="192">
        <f>IF(H89="x", 1,0)</f>
        <v>0</v>
      </c>
      <c r="AU89" s="395">
        <f>IF(A89="","",2)</f>
        <v>2</v>
      </c>
    </row>
    <row r="90" spans="1:47" ht="18" customHeight="1" thickBot="1" x14ac:dyDescent="0.25">
      <c r="A90" s="142"/>
      <c r="B90" s="138" t="s">
        <v>281</v>
      </c>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v>228315</v>
      </c>
      <c r="AF90" s="172"/>
      <c r="AG90" s="172"/>
      <c r="AH90" s="181"/>
      <c r="AI90" s="182"/>
      <c r="AJ90" s="182"/>
      <c r="AK90" s="182"/>
      <c r="AL90" s="183"/>
      <c r="AM90" s="176"/>
      <c r="AN90" s="176"/>
      <c r="AO90" s="178"/>
      <c r="AQ90" s="192"/>
      <c r="AR90" s="192"/>
      <c r="AU90" s="395"/>
    </row>
    <row r="91" spans="1:47" ht="18" customHeight="1" x14ac:dyDescent="0.2">
      <c r="A91" s="141">
        <v>42627</v>
      </c>
      <c r="B91" s="135" t="s">
        <v>282</v>
      </c>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t="s">
        <v>107</v>
      </c>
      <c r="AA91" s="191"/>
      <c r="AB91" s="191"/>
      <c r="AC91" s="191"/>
      <c r="AD91" s="173"/>
      <c r="AE91" s="12" t="s">
        <v>67</v>
      </c>
      <c r="AF91" s="171" t="s">
        <v>169</v>
      </c>
      <c r="AG91" s="171" t="s">
        <v>113</v>
      </c>
      <c r="AH91" s="135" t="s">
        <v>201</v>
      </c>
      <c r="AI91" s="179"/>
      <c r="AJ91" s="179"/>
      <c r="AK91" s="179"/>
      <c r="AL91" s="180"/>
      <c r="AM91" s="175">
        <v>26</v>
      </c>
      <c r="AN91" s="175">
        <v>150</v>
      </c>
      <c r="AO91" s="177">
        <v>25</v>
      </c>
      <c r="AQ91" s="192">
        <f>IF(G91="x", 1,0)</f>
        <v>0</v>
      </c>
      <c r="AR91" s="192">
        <f>IF(H91="x", 1,0)</f>
        <v>0</v>
      </c>
      <c r="AU91" s="395">
        <f>IF(A91="","",3)</f>
        <v>3</v>
      </c>
    </row>
    <row r="92" spans="1:47" ht="18" customHeight="1" thickBot="1" x14ac:dyDescent="0.25">
      <c r="A92" s="142"/>
      <c r="B92" s="138" t="s">
        <v>283</v>
      </c>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v>228379</v>
      </c>
      <c r="AF92" s="172"/>
      <c r="AG92" s="172"/>
      <c r="AH92" s="181"/>
      <c r="AI92" s="182"/>
      <c r="AJ92" s="182"/>
      <c r="AK92" s="182"/>
      <c r="AL92" s="183"/>
      <c r="AM92" s="176"/>
      <c r="AN92" s="176"/>
      <c r="AO92" s="178"/>
      <c r="AQ92" s="192"/>
      <c r="AR92" s="192"/>
      <c r="AU92" s="395"/>
    </row>
    <row r="93" spans="1:47" ht="18" customHeight="1" x14ac:dyDescent="0.2">
      <c r="A93" s="141">
        <v>42628</v>
      </c>
      <c r="B93" s="135" t="s">
        <v>284</v>
      </c>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t="s">
        <v>107</v>
      </c>
      <c r="AA93" s="191"/>
      <c r="AB93" s="191"/>
      <c r="AC93" s="191"/>
      <c r="AD93" s="173"/>
      <c r="AE93" s="12" t="s">
        <v>67</v>
      </c>
      <c r="AF93" s="171" t="s">
        <v>169</v>
      </c>
      <c r="AG93" s="171" t="s">
        <v>115</v>
      </c>
      <c r="AH93" s="135" t="s">
        <v>263</v>
      </c>
      <c r="AI93" s="179"/>
      <c r="AJ93" s="179"/>
      <c r="AK93" s="179"/>
      <c r="AL93" s="180"/>
      <c r="AM93" s="175">
        <v>26</v>
      </c>
      <c r="AN93" s="175">
        <v>135</v>
      </c>
      <c r="AO93" s="177">
        <v>17</v>
      </c>
      <c r="AQ93" s="192">
        <f>IF(G93="x", 1,0)</f>
        <v>0</v>
      </c>
      <c r="AR93" s="192">
        <f>IF(H93="x", 1,0)</f>
        <v>0</v>
      </c>
      <c r="AU93" s="395">
        <f>IF(A93="","",3)</f>
        <v>3</v>
      </c>
    </row>
    <row r="94" spans="1:47" ht="18" customHeight="1" thickBot="1" x14ac:dyDescent="0.25">
      <c r="A94" s="142"/>
      <c r="B94" s="138" t="s">
        <v>285</v>
      </c>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v>230099</v>
      </c>
      <c r="AF94" s="172"/>
      <c r="AG94" s="172"/>
      <c r="AH94" s="181"/>
      <c r="AI94" s="182"/>
      <c r="AJ94" s="182"/>
      <c r="AK94" s="182"/>
      <c r="AL94" s="183"/>
      <c r="AM94" s="176"/>
      <c r="AN94" s="176"/>
      <c r="AO94" s="178"/>
      <c r="AQ94" s="192"/>
      <c r="AR94" s="192"/>
      <c r="AU94" s="395"/>
    </row>
    <row r="95" spans="1:47" ht="18" customHeight="1" x14ac:dyDescent="0.2">
      <c r="A95" s="141">
        <v>42628</v>
      </c>
      <c r="B95" s="135" t="s">
        <v>286</v>
      </c>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t="s">
        <v>108</v>
      </c>
      <c r="AA95" s="191"/>
      <c r="AB95" s="191"/>
      <c r="AC95" s="191"/>
      <c r="AD95" s="173"/>
      <c r="AE95" s="12" t="s">
        <v>67</v>
      </c>
      <c r="AF95" s="171"/>
      <c r="AG95" s="171" t="s">
        <v>115</v>
      </c>
      <c r="AH95" s="135" t="s">
        <v>288</v>
      </c>
      <c r="AI95" s="179"/>
      <c r="AJ95" s="179"/>
      <c r="AK95" s="179"/>
      <c r="AL95" s="180"/>
      <c r="AM95" s="175">
        <v>26</v>
      </c>
      <c r="AN95" s="175">
        <v>157</v>
      </c>
      <c r="AO95" s="177">
        <v>12</v>
      </c>
      <c r="AQ95" s="192">
        <f>IF(G95="x", 1,0)</f>
        <v>0</v>
      </c>
      <c r="AR95" s="192">
        <f>IF(H95="x", 1,0)</f>
        <v>0</v>
      </c>
      <c r="AU95" s="395">
        <f>IF(A95="","",3)</f>
        <v>3</v>
      </c>
    </row>
    <row r="96" spans="1:47" ht="18" customHeight="1" thickBot="1" x14ac:dyDescent="0.25">
      <c r="A96" s="142"/>
      <c r="B96" s="138" t="s">
        <v>287</v>
      </c>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v>230249</v>
      </c>
      <c r="AF96" s="172"/>
      <c r="AG96" s="172"/>
      <c r="AH96" s="181"/>
      <c r="AI96" s="182"/>
      <c r="AJ96" s="182"/>
      <c r="AK96" s="182"/>
      <c r="AL96" s="183"/>
      <c r="AM96" s="176"/>
      <c r="AN96" s="176"/>
      <c r="AO96" s="178"/>
      <c r="AQ96" s="192"/>
      <c r="AR96" s="192"/>
      <c r="AU96" s="395"/>
    </row>
    <row r="97" spans="1:47" ht="18" customHeight="1" x14ac:dyDescent="0.2">
      <c r="A97" s="141">
        <v>42629</v>
      </c>
      <c r="B97" s="135" t="s">
        <v>229</v>
      </c>
      <c r="C97" s="136"/>
      <c r="D97" s="136"/>
      <c r="E97" s="136"/>
      <c r="F97" s="137"/>
      <c r="G97" s="158" t="s">
        <v>105</v>
      </c>
      <c r="H97" s="160"/>
      <c r="I97" s="162">
        <v>0.2673611111111111</v>
      </c>
      <c r="J97" s="153"/>
      <c r="K97" s="167"/>
      <c r="L97" s="169">
        <v>6</v>
      </c>
      <c r="M97" s="153">
        <v>1.8</v>
      </c>
      <c r="N97" s="167">
        <v>10</v>
      </c>
      <c r="O97" s="153">
        <v>3</v>
      </c>
      <c r="P97" s="165">
        <v>2</v>
      </c>
      <c r="Q97" s="153"/>
      <c r="R97" s="165"/>
      <c r="S97" s="163"/>
      <c r="T97" s="184"/>
      <c r="U97" s="186"/>
      <c r="V97" s="163"/>
      <c r="W97" s="184"/>
      <c r="X97" s="186"/>
      <c r="Y97" s="188"/>
      <c r="Z97" s="189" t="s">
        <v>107</v>
      </c>
      <c r="AA97" s="191"/>
      <c r="AB97" s="191"/>
      <c r="AC97" s="191"/>
      <c r="AD97" s="173"/>
      <c r="AE97" s="12" t="s">
        <v>67</v>
      </c>
      <c r="AF97" s="171" t="s">
        <v>166</v>
      </c>
      <c r="AG97" s="171" t="s">
        <v>113</v>
      </c>
      <c r="AH97" s="135" t="s">
        <v>290</v>
      </c>
      <c r="AI97" s="179"/>
      <c r="AJ97" s="179"/>
      <c r="AK97" s="179"/>
      <c r="AL97" s="180"/>
      <c r="AM97" s="175">
        <v>26</v>
      </c>
      <c r="AN97" s="175">
        <v>180</v>
      </c>
      <c r="AO97" s="177">
        <v>15</v>
      </c>
      <c r="AQ97" s="192">
        <f>IF(G97="x", 1,0)</f>
        <v>1</v>
      </c>
      <c r="AR97" s="192">
        <f>IF(H97="x", 1,0)</f>
        <v>0</v>
      </c>
      <c r="AU97" s="395">
        <f>IF(A97="","",3)</f>
        <v>3</v>
      </c>
    </row>
    <row r="98" spans="1:47" ht="18" customHeight="1" thickBot="1" x14ac:dyDescent="0.25">
      <c r="A98" s="142"/>
      <c r="B98" s="138" t="s">
        <v>289</v>
      </c>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v>230229</v>
      </c>
      <c r="AF98" s="172"/>
      <c r="AG98" s="172"/>
      <c r="AH98" s="181"/>
      <c r="AI98" s="182"/>
      <c r="AJ98" s="182"/>
      <c r="AK98" s="182"/>
      <c r="AL98" s="183"/>
      <c r="AM98" s="176"/>
      <c r="AN98" s="176"/>
      <c r="AO98" s="178"/>
      <c r="AQ98" s="192"/>
      <c r="AR98" s="192"/>
      <c r="AU98" s="395"/>
    </row>
    <row r="99" spans="1:47" ht="18" customHeight="1" x14ac:dyDescent="0.2">
      <c r="A99" s="141">
        <v>42629</v>
      </c>
      <c r="B99" s="135" t="s">
        <v>291</v>
      </c>
      <c r="C99" s="136"/>
      <c r="D99" s="136"/>
      <c r="E99" s="136"/>
      <c r="F99" s="137"/>
      <c r="G99" s="158" t="s">
        <v>105</v>
      </c>
      <c r="H99" s="160"/>
      <c r="I99" s="162">
        <v>0.51041666666666663</v>
      </c>
      <c r="J99" s="153"/>
      <c r="K99" s="167"/>
      <c r="L99" s="169">
        <v>6</v>
      </c>
      <c r="M99" s="153">
        <v>2</v>
      </c>
      <c r="N99" s="167">
        <v>4</v>
      </c>
      <c r="O99" s="153"/>
      <c r="P99" s="165"/>
      <c r="Q99" s="153"/>
      <c r="R99" s="165"/>
      <c r="S99" s="163"/>
      <c r="T99" s="184"/>
      <c r="U99" s="186"/>
      <c r="V99" s="163"/>
      <c r="W99" s="184"/>
      <c r="X99" s="186"/>
      <c r="Y99" s="188"/>
      <c r="Z99" s="189" t="s">
        <v>107</v>
      </c>
      <c r="AA99" s="191"/>
      <c r="AB99" s="191"/>
      <c r="AC99" s="191"/>
      <c r="AD99" s="173"/>
      <c r="AE99" s="12"/>
      <c r="AF99" s="171"/>
      <c r="AG99" s="171" t="s">
        <v>113</v>
      </c>
      <c r="AH99" s="135" t="s">
        <v>212</v>
      </c>
      <c r="AI99" s="179"/>
      <c r="AJ99" s="179"/>
      <c r="AK99" s="179"/>
      <c r="AL99" s="180"/>
      <c r="AM99" s="175">
        <v>26</v>
      </c>
      <c r="AN99" s="175">
        <v>175</v>
      </c>
      <c r="AO99" s="177">
        <v>12</v>
      </c>
      <c r="AQ99" s="192">
        <f>IF(G99="x", 1,0)</f>
        <v>1</v>
      </c>
      <c r="AR99" s="192">
        <f>IF(H99="x", 1,0)</f>
        <v>0</v>
      </c>
      <c r="AU99" s="395">
        <f>IF(A99="","",3)</f>
        <v>3</v>
      </c>
    </row>
    <row r="100" spans="1:47" ht="18" customHeight="1" thickBot="1" x14ac:dyDescent="0.25">
      <c r="A100" s="142"/>
      <c r="B100" s="138" t="s">
        <v>292</v>
      </c>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v>42630</v>
      </c>
      <c r="B101" s="135" t="s">
        <v>293</v>
      </c>
      <c r="C101" s="136"/>
      <c r="D101" s="136"/>
      <c r="E101" s="136"/>
      <c r="F101" s="137"/>
      <c r="G101" s="158" t="s">
        <v>105</v>
      </c>
      <c r="H101" s="160"/>
      <c r="I101" s="162">
        <v>0.25694444444444448</v>
      </c>
      <c r="J101" s="153">
        <v>30</v>
      </c>
      <c r="K101" s="167">
        <v>3</v>
      </c>
      <c r="L101" s="169">
        <v>3</v>
      </c>
      <c r="M101" s="153">
        <v>2</v>
      </c>
      <c r="N101" s="167">
        <v>16</v>
      </c>
      <c r="O101" s="153">
        <v>3</v>
      </c>
      <c r="P101" s="165">
        <v>2</v>
      </c>
      <c r="Q101" s="153"/>
      <c r="R101" s="165"/>
      <c r="S101" s="163"/>
      <c r="T101" s="184"/>
      <c r="U101" s="186"/>
      <c r="V101" s="163"/>
      <c r="W101" s="184"/>
      <c r="X101" s="186"/>
      <c r="Y101" s="188"/>
      <c r="Z101" s="189" t="s">
        <v>107</v>
      </c>
      <c r="AA101" s="191"/>
      <c r="AB101" s="191"/>
      <c r="AC101" s="191"/>
      <c r="AD101" s="173"/>
      <c r="AE101" s="12" t="s">
        <v>67</v>
      </c>
      <c r="AF101" s="171" t="s">
        <v>166</v>
      </c>
      <c r="AG101" s="171" t="s">
        <v>113</v>
      </c>
      <c r="AH101" s="135" t="s">
        <v>295</v>
      </c>
      <c r="AI101" s="179"/>
      <c r="AJ101" s="179"/>
      <c r="AK101" s="179"/>
      <c r="AL101" s="180"/>
      <c r="AM101" s="175">
        <v>26</v>
      </c>
      <c r="AN101" s="175">
        <v>175</v>
      </c>
      <c r="AO101" s="177">
        <v>15</v>
      </c>
      <c r="AQ101" s="192">
        <f>IF(G101="x", 1,0)</f>
        <v>1</v>
      </c>
      <c r="AR101" s="192">
        <f>IF(H101="x", 1,0)</f>
        <v>0</v>
      </c>
      <c r="AU101" s="395">
        <f>IF(A101="","",3)</f>
        <v>3</v>
      </c>
    </row>
    <row r="102" spans="1:47" ht="18" customHeight="1" thickBot="1" x14ac:dyDescent="0.25">
      <c r="A102" s="142"/>
      <c r="B102" s="138" t="s">
        <v>294</v>
      </c>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v>230300</v>
      </c>
      <c r="AF102" s="172"/>
      <c r="AG102" s="172"/>
      <c r="AH102" s="181"/>
      <c r="AI102" s="182"/>
      <c r="AJ102" s="182"/>
      <c r="AK102" s="182"/>
      <c r="AL102" s="183"/>
      <c r="AM102" s="176"/>
      <c r="AN102" s="176"/>
      <c r="AO102" s="178"/>
      <c r="AQ102" s="192"/>
      <c r="AR102" s="192"/>
      <c r="AU102" s="395"/>
    </row>
    <row r="103" spans="1:47" ht="18" customHeight="1" x14ac:dyDescent="0.2">
      <c r="A103" s="141">
        <v>42630</v>
      </c>
      <c r="B103" s="135" t="s">
        <v>296</v>
      </c>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t="s">
        <v>107</v>
      </c>
      <c r="AA103" s="191"/>
      <c r="AB103" s="191"/>
      <c r="AC103" s="191"/>
      <c r="AD103" s="173"/>
      <c r="AE103" s="12" t="s">
        <v>67</v>
      </c>
      <c r="AF103" s="171" t="s">
        <v>169</v>
      </c>
      <c r="AG103" s="171" t="s">
        <v>113</v>
      </c>
      <c r="AH103" s="135" t="s">
        <v>263</v>
      </c>
      <c r="AI103" s="179"/>
      <c r="AJ103" s="179"/>
      <c r="AK103" s="179"/>
      <c r="AL103" s="180"/>
      <c r="AM103" s="175">
        <v>26</v>
      </c>
      <c r="AN103" s="175">
        <v>175</v>
      </c>
      <c r="AO103" s="177">
        <v>20</v>
      </c>
      <c r="AQ103" s="192">
        <f>IF(G103="x", 1,0)</f>
        <v>0</v>
      </c>
      <c r="AR103" s="192">
        <f>IF(H103="x", 1,0)</f>
        <v>0</v>
      </c>
      <c r="AU103" s="395">
        <f>IF(A103="","",3)</f>
        <v>3</v>
      </c>
    </row>
    <row r="104" spans="1:47" ht="18" customHeight="1" thickBot="1" x14ac:dyDescent="0.25">
      <c r="A104" s="142"/>
      <c r="B104" s="138" t="s">
        <v>297</v>
      </c>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v>230299</v>
      </c>
      <c r="AF104" s="172"/>
      <c r="AG104" s="172"/>
      <c r="AH104" s="181"/>
      <c r="AI104" s="182"/>
      <c r="AJ104" s="182"/>
      <c r="AK104" s="182"/>
      <c r="AL104" s="183"/>
      <c r="AM104" s="176"/>
      <c r="AN104" s="176"/>
      <c r="AO104" s="178"/>
      <c r="AQ104" s="192"/>
      <c r="AR104" s="192"/>
      <c r="AU104" s="395"/>
    </row>
    <row r="105" spans="1:47" ht="18" customHeight="1" x14ac:dyDescent="0.2">
      <c r="A105" s="141">
        <v>42631</v>
      </c>
      <c r="B105" s="135" t="s">
        <v>298</v>
      </c>
      <c r="C105" s="136"/>
      <c r="D105" s="136"/>
      <c r="E105" s="136"/>
      <c r="F105" s="137"/>
      <c r="G105" s="158" t="s">
        <v>105</v>
      </c>
      <c r="H105" s="160"/>
      <c r="I105" s="162">
        <v>0.5625</v>
      </c>
      <c r="J105" s="153"/>
      <c r="K105" s="167"/>
      <c r="L105" s="169">
        <v>2</v>
      </c>
      <c r="M105" s="153">
        <v>1.8</v>
      </c>
      <c r="N105" s="167">
        <v>10</v>
      </c>
      <c r="O105" s="153">
        <v>3</v>
      </c>
      <c r="P105" s="165">
        <v>3</v>
      </c>
      <c r="Q105" s="153"/>
      <c r="R105" s="165"/>
      <c r="S105" s="163"/>
      <c r="T105" s="184"/>
      <c r="U105" s="186"/>
      <c r="V105" s="163"/>
      <c r="W105" s="184"/>
      <c r="X105" s="186"/>
      <c r="Y105" s="188"/>
      <c r="Z105" s="189" t="s">
        <v>107</v>
      </c>
      <c r="AA105" s="191"/>
      <c r="AB105" s="191"/>
      <c r="AC105" s="191"/>
      <c r="AD105" s="173"/>
      <c r="AE105" s="12" t="s">
        <v>67</v>
      </c>
      <c r="AF105" s="171" t="s">
        <v>166</v>
      </c>
      <c r="AG105" s="171" t="s">
        <v>113</v>
      </c>
      <c r="AH105" s="135" t="s">
        <v>300</v>
      </c>
      <c r="AI105" s="179"/>
      <c r="AJ105" s="179"/>
      <c r="AK105" s="179"/>
      <c r="AL105" s="180"/>
      <c r="AM105" s="175">
        <v>26</v>
      </c>
      <c r="AN105" s="175">
        <v>175</v>
      </c>
      <c r="AO105" s="177">
        <v>20</v>
      </c>
      <c r="AQ105" s="192">
        <f>IF(G105="x", 1,0)</f>
        <v>1</v>
      </c>
      <c r="AR105" s="192">
        <f>IF(H105="x", 1,0)</f>
        <v>0</v>
      </c>
      <c r="AU105" s="395">
        <f>IF(A105="","",3)</f>
        <v>3</v>
      </c>
    </row>
    <row r="106" spans="1:47" ht="18" customHeight="1" thickBot="1" x14ac:dyDescent="0.25">
      <c r="A106" s="142"/>
      <c r="B106" s="138" t="s">
        <v>299</v>
      </c>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v>230309</v>
      </c>
      <c r="AF106" s="172"/>
      <c r="AG106" s="172"/>
      <c r="AH106" s="181"/>
      <c r="AI106" s="182"/>
      <c r="AJ106" s="182"/>
      <c r="AK106" s="182"/>
      <c r="AL106" s="183"/>
      <c r="AM106" s="176"/>
      <c r="AN106" s="176"/>
      <c r="AO106" s="178"/>
      <c r="AQ106" s="192"/>
      <c r="AR106" s="192"/>
      <c r="AU106" s="395"/>
    </row>
    <row r="107" spans="1:47" ht="18" customHeight="1" x14ac:dyDescent="0.2">
      <c r="A107" s="141">
        <v>42632</v>
      </c>
      <c r="B107" s="135" t="s">
        <v>301</v>
      </c>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t="s">
        <v>107</v>
      </c>
      <c r="AA107" s="191"/>
      <c r="AB107" s="191"/>
      <c r="AC107" s="191"/>
      <c r="AD107" s="173"/>
      <c r="AE107" s="12" t="s">
        <v>67</v>
      </c>
      <c r="AF107" s="171" t="s">
        <v>164</v>
      </c>
      <c r="AG107" s="171" t="s">
        <v>113</v>
      </c>
      <c r="AH107" s="135" t="s">
        <v>204</v>
      </c>
      <c r="AI107" s="179"/>
      <c r="AJ107" s="179"/>
      <c r="AK107" s="179"/>
      <c r="AL107" s="180"/>
      <c r="AM107" s="175">
        <v>26</v>
      </c>
      <c r="AN107" s="175">
        <v>175</v>
      </c>
      <c r="AO107" s="177">
        <v>20</v>
      </c>
      <c r="AQ107" s="192">
        <f>IF(G107="x", 1,0)</f>
        <v>0</v>
      </c>
      <c r="AR107" s="192">
        <f>IF(H107="x", 1,0)</f>
        <v>0</v>
      </c>
      <c r="AU107" s="395">
        <f>IF(A107="","",3)</f>
        <v>3</v>
      </c>
    </row>
    <row r="108" spans="1:47" ht="18" customHeight="1" thickBot="1" x14ac:dyDescent="0.25">
      <c r="A108" s="142"/>
      <c r="B108" s="138" t="s">
        <v>302</v>
      </c>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v>230316</v>
      </c>
      <c r="AF108" s="172"/>
      <c r="AG108" s="172"/>
      <c r="AH108" s="181"/>
      <c r="AI108" s="182"/>
      <c r="AJ108" s="182"/>
      <c r="AK108" s="182"/>
      <c r="AL108" s="183"/>
      <c r="AM108" s="176"/>
      <c r="AN108" s="176"/>
      <c r="AO108" s="178"/>
      <c r="AQ108" s="192"/>
      <c r="AR108" s="192"/>
      <c r="AU108" s="395"/>
    </row>
    <row r="109" spans="1:47" ht="18" customHeight="1" x14ac:dyDescent="0.2">
      <c r="A109" s="141">
        <v>42632</v>
      </c>
      <c r="B109" s="135" t="s">
        <v>303</v>
      </c>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t="s">
        <v>107</v>
      </c>
      <c r="AA109" s="191"/>
      <c r="AB109" s="191"/>
      <c r="AC109" s="191"/>
      <c r="AD109" s="173"/>
      <c r="AE109" s="12" t="s">
        <v>67</v>
      </c>
      <c r="AF109" s="171" t="s">
        <v>169</v>
      </c>
      <c r="AG109" s="171" t="s">
        <v>113</v>
      </c>
      <c r="AH109" s="135" t="s">
        <v>201</v>
      </c>
      <c r="AI109" s="179"/>
      <c r="AJ109" s="179"/>
      <c r="AK109" s="179"/>
      <c r="AL109" s="180"/>
      <c r="AM109" s="175">
        <v>27</v>
      </c>
      <c r="AN109" s="175">
        <v>175</v>
      </c>
      <c r="AO109" s="177">
        <v>20</v>
      </c>
      <c r="AQ109" s="192">
        <f>IF(G109="x", 1,0)</f>
        <v>0</v>
      </c>
      <c r="AR109" s="192">
        <f>IF(H109="x", 1,0)</f>
        <v>0</v>
      </c>
      <c r="AU109" s="395">
        <f>IF(A109="","",3)</f>
        <v>3</v>
      </c>
    </row>
    <row r="110" spans="1:47" ht="18" customHeight="1" thickBot="1" x14ac:dyDescent="0.25">
      <c r="A110" s="142"/>
      <c r="B110" s="138" t="s">
        <v>302</v>
      </c>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v>230326</v>
      </c>
      <c r="AF110" s="172"/>
      <c r="AG110" s="172"/>
      <c r="AH110" s="181"/>
      <c r="AI110" s="182"/>
      <c r="AJ110" s="182"/>
      <c r="AK110" s="182"/>
      <c r="AL110" s="183"/>
      <c r="AM110" s="176"/>
      <c r="AN110" s="176"/>
      <c r="AO110" s="178"/>
      <c r="AQ110" s="192"/>
      <c r="AR110" s="192"/>
      <c r="AU110" s="395"/>
    </row>
    <row r="111" spans="1:47" ht="18" customHeight="1" x14ac:dyDescent="0.2">
      <c r="A111" s="141">
        <v>42633</v>
      </c>
      <c r="B111" s="135" t="s">
        <v>304</v>
      </c>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t="s">
        <v>107</v>
      </c>
      <c r="AA111" s="191"/>
      <c r="AB111" s="191"/>
      <c r="AC111" s="191"/>
      <c r="AD111" s="173"/>
      <c r="AE111" s="12" t="s">
        <v>67</v>
      </c>
      <c r="AF111" s="171" t="s">
        <v>169</v>
      </c>
      <c r="AG111" s="171" t="s">
        <v>115</v>
      </c>
      <c r="AH111" s="135" t="s">
        <v>201</v>
      </c>
      <c r="AI111" s="179"/>
      <c r="AJ111" s="179"/>
      <c r="AK111" s="179"/>
      <c r="AL111" s="180"/>
      <c r="AM111" s="175">
        <v>27</v>
      </c>
      <c r="AN111" s="175">
        <v>170</v>
      </c>
      <c r="AO111" s="177">
        <v>17</v>
      </c>
      <c r="AQ111" s="192">
        <f>IF(G111="x", 1,0)</f>
        <v>0</v>
      </c>
      <c r="AR111" s="192">
        <f>IF(H111="x", 1,0)</f>
        <v>0</v>
      </c>
      <c r="AU111" s="395">
        <f>IF(A111="","",3)</f>
        <v>3</v>
      </c>
    </row>
    <row r="112" spans="1:47" ht="18" customHeight="1" thickBot="1" x14ac:dyDescent="0.25">
      <c r="A112" s="142"/>
      <c r="B112" s="138" t="s">
        <v>305</v>
      </c>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v>230327</v>
      </c>
      <c r="AF112" s="172"/>
      <c r="AG112" s="172"/>
      <c r="AH112" s="181"/>
      <c r="AI112" s="182"/>
      <c r="AJ112" s="182"/>
      <c r="AK112" s="182"/>
      <c r="AL112" s="183"/>
      <c r="AM112" s="176"/>
      <c r="AN112" s="176"/>
      <c r="AO112" s="178"/>
      <c r="AQ112" s="192"/>
      <c r="AR112" s="192"/>
      <c r="AU112" s="395"/>
    </row>
    <row r="113" spans="1:47" ht="18" customHeight="1" x14ac:dyDescent="0.2">
      <c r="A113" s="141">
        <v>42633</v>
      </c>
      <c r="B113" s="135" t="s">
        <v>306</v>
      </c>
      <c r="C113" s="136"/>
      <c r="D113" s="136"/>
      <c r="E113" s="136"/>
      <c r="F113" s="137"/>
      <c r="G113" s="158"/>
      <c r="H113" s="160" t="s">
        <v>105</v>
      </c>
      <c r="I113" s="162">
        <v>0.4375</v>
      </c>
      <c r="J113" s="153"/>
      <c r="K113" s="167"/>
      <c r="L113" s="169"/>
      <c r="M113" s="153"/>
      <c r="N113" s="167"/>
      <c r="O113" s="153"/>
      <c r="P113" s="165"/>
      <c r="Q113" s="153"/>
      <c r="R113" s="165"/>
      <c r="S113" s="163"/>
      <c r="T113" s="184"/>
      <c r="U113" s="186"/>
      <c r="V113" s="163"/>
      <c r="W113" s="184"/>
      <c r="X113" s="186"/>
      <c r="Y113" s="188" t="s">
        <v>105</v>
      </c>
      <c r="Z113" s="189"/>
      <c r="AA113" s="191"/>
      <c r="AB113" s="191"/>
      <c r="AC113" s="191"/>
      <c r="AD113" s="173"/>
      <c r="AE113" s="12"/>
      <c r="AF113" s="171"/>
      <c r="AG113" s="171" t="s">
        <v>115</v>
      </c>
      <c r="AH113" s="135" t="s">
        <v>308</v>
      </c>
      <c r="AI113" s="179"/>
      <c r="AJ113" s="179"/>
      <c r="AK113" s="179"/>
      <c r="AL113" s="180"/>
      <c r="AM113" s="175">
        <v>26</v>
      </c>
      <c r="AN113" s="175">
        <v>180</v>
      </c>
      <c r="AO113" s="177">
        <v>15</v>
      </c>
      <c r="AQ113" s="192">
        <f>IF(G113="x", 1,0)</f>
        <v>0</v>
      </c>
      <c r="AR113" s="192">
        <f>IF(H113="x", 1,0)</f>
        <v>1</v>
      </c>
      <c r="AU113" s="395">
        <f>IF(A113="","",3)</f>
        <v>3</v>
      </c>
    </row>
    <row r="114" spans="1:47" ht="18" customHeight="1" thickBot="1" x14ac:dyDescent="0.25">
      <c r="A114" s="142"/>
      <c r="B114" s="138" t="s">
        <v>307</v>
      </c>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v>42633</v>
      </c>
      <c r="B115" s="135" t="s">
        <v>309</v>
      </c>
      <c r="C115" s="136"/>
      <c r="D115" s="136"/>
      <c r="E115" s="136"/>
      <c r="F115" s="137"/>
      <c r="G115" s="158"/>
      <c r="H115" s="160" t="s">
        <v>105</v>
      </c>
      <c r="I115" s="162">
        <v>0.5625</v>
      </c>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t="s">
        <v>115</v>
      </c>
      <c r="AH115" s="135" t="s">
        <v>308</v>
      </c>
      <c r="AI115" s="179"/>
      <c r="AJ115" s="179"/>
      <c r="AK115" s="179"/>
      <c r="AL115" s="180"/>
      <c r="AM115" s="175">
        <v>26</v>
      </c>
      <c r="AN115" s="175">
        <v>180</v>
      </c>
      <c r="AO115" s="177">
        <v>15</v>
      </c>
      <c r="AQ115" s="192">
        <f>IF(G115="x", 1,0)</f>
        <v>0</v>
      </c>
      <c r="AR115" s="192">
        <f>IF(H115="x", 1,0)</f>
        <v>1</v>
      </c>
      <c r="AU115" s="395">
        <f>IF(A115="","",3)</f>
        <v>3</v>
      </c>
    </row>
    <row r="116" spans="1:47" ht="18" customHeight="1" thickBot="1" x14ac:dyDescent="0.25">
      <c r="A116" s="142"/>
      <c r="B116" s="138" t="s">
        <v>310</v>
      </c>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v>42634</v>
      </c>
      <c r="B117" s="135" t="s">
        <v>311</v>
      </c>
      <c r="C117" s="136"/>
      <c r="D117" s="136"/>
      <c r="E117" s="136"/>
      <c r="F117" s="137"/>
      <c r="G117" s="158" t="s">
        <v>105</v>
      </c>
      <c r="H117" s="160"/>
      <c r="I117" s="162">
        <v>0.27083333333333331</v>
      </c>
      <c r="J117" s="153">
        <v>25</v>
      </c>
      <c r="K117" s="167">
        <v>3</v>
      </c>
      <c r="L117" s="169">
        <v>5</v>
      </c>
      <c r="M117" s="153">
        <v>2</v>
      </c>
      <c r="N117" s="167">
        <v>5</v>
      </c>
      <c r="O117" s="153">
        <v>3</v>
      </c>
      <c r="P117" s="165">
        <v>2</v>
      </c>
      <c r="Q117" s="153"/>
      <c r="R117" s="165"/>
      <c r="S117" s="163"/>
      <c r="T117" s="184"/>
      <c r="U117" s="186"/>
      <c r="V117" s="163"/>
      <c r="W117" s="184"/>
      <c r="X117" s="186"/>
      <c r="Y117" s="188"/>
      <c r="Z117" s="189" t="s">
        <v>107</v>
      </c>
      <c r="AA117" s="191"/>
      <c r="AB117" s="191"/>
      <c r="AC117" s="191"/>
      <c r="AD117" s="173"/>
      <c r="AE117" s="12" t="s">
        <v>67</v>
      </c>
      <c r="AF117" s="171" t="s">
        <v>166</v>
      </c>
      <c r="AG117" s="171" t="s">
        <v>115</v>
      </c>
      <c r="AH117" s="135" t="s">
        <v>300</v>
      </c>
      <c r="AI117" s="179"/>
      <c r="AJ117" s="179"/>
      <c r="AK117" s="179"/>
      <c r="AL117" s="180"/>
      <c r="AM117" s="175">
        <v>26</v>
      </c>
      <c r="AN117" s="175">
        <v>180</v>
      </c>
      <c r="AO117" s="177">
        <v>5</v>
      </c>
      <c r="AQ117" s="192">
        <f>IF(G117="x", 1,0)</f>
        <v>1</v>
      </c>
      <c r="AR117" s="192">
        <f>IF(H117="x", 1,0)</f>
        <v>0</v>
      </c>
      <c r="AU117" s="395">
        <f>IF(A117="","",3)</f>
        <v>3</v>
      </c>
    </row>
    <row r="118" spans="1:47" ht="18" customHeight="1" thickBot="1" x14ac:dyDescent="0.25">
      <c r="A118" s="142"/>
      <c r="B118" s="138" t="s">
        <v>312</v>
      </c>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v>230345</v>
      </c>
      <c r="AF118" s="172"/>
      <c r="AG118" s="172"/>
      <c r="AH118" s="181"/>
      <c r="AI118" s="182"/>
      <c r="AJ118" s="182"/>
      <c r="AK118" s="182"/>
      <c r="AL118" s="183"/>
      <c r="AM118" s="176"/>
      <c r="AN118" s="176"/>
      <c r="AO118" s="178"/>
      <c r="AQ118" s="192"/>
      <c r="AR118" s="192"/>
      <c r="AU118" s="395"/>
    </row>
    <row r="119" spans="1:47" ht="18" customHeight="1" x14ac:dyDescent="0.2">
      <c r="A119" s="141">
        <v>42634</v>
      </c>
      <c r="B119" s="135" t="s">
        <v>313</v>
      </c>
      <c r="C119" s="136"/>
      <c r="D119" s="136"/>
      <c r="E119" s="136"/>
      <c r="F119" s="137"/>
      <c r="G119" s="158" t="s">
        <v>105</v>
      </c>
      <c r="H119" s="160"/>
      <c r="I119" s="162">
        <v>0.4861111111111111</v>
      </c>
      <c r="J119" s="153"/>
      <c r="K119" s="167"/>
      <c r="L119" s="169">
        <v>1</v>
      </c>
      <c r="M119" s="153">
        <v>2</v>
      </c>
      <c r="N119" s="167">
        <v>4</v>
      </c>
      <c r="O119" s="153"/>
      <c r="P119" s="165"/>
      <c r="Q119" s="153"/>
      <c r="R119" s="165"/>
      <c r="S119" s="163"/>
      <c r="T119" s="184"/>
      <c r="U119" s="186"/>
      <c r="V119" s="163"/>
      <c r="W119" s="184"/>
      <c r="X119" s="186"/>
      <c r="Y119" s="188"/>
      <c r="Z119" s="189" t="s">
        <v>107</v>
      </c>
      <c r="AA119" s="191"/>
      <c r="AB119" s="191"/>
      <c r="AC119" s="191"/>
      <c r="AD119" s="173"/>
      <c r="AE119" s="12" t="s">
        <v>67</v>
      </c>
      <c r="AF119" s="171" t="s">
        <v>166</v>
      </c>
      <c r="AG119" s="171" t="s">
        <v>115</v>
      </c>
      <c r="AH119" s="135" t="s">
        <v>315</v>
      </c>
      <c r="AI119" s="179"/>
      <c r="AJ119" s="179"/>
      <c r="AK119" s="179"/>
      <c r="AL119" s="180"/>
      <c r="AM119" s="175">
        <v>26</v>
      </c>
      <c r="AN119" s="175">
        <v>180</v>
      </c>
      <c r="AO119" s="177">
        <v>20</v>
      </c>
      <c r="AQ119" s="192">
        <f>IF(G119="x", 1,0)</f>
        <v>1</v>
      </c>
      <c r="AR119" s="192">
        <f>IF(H119="x", 1,0)</f>
        <v>0</v>
      </c>
      <c r="AU119" s="395">
        <f>IF(A119="","",3)</f>
        <v>3</v>
      </c>
    </row>
    <row r="120" spans="1:47" ht="18" customHeight="1" thickBot="1" x14ac:dyDescent="0.25">
      <c r="A120" s="142"/>
      <c r="B120" s="138" t="s">
        <v>314</v>
      </c>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v>230360</v>
      </c>
      <c r="AF120" s="172"/>
      <c r="AG120" s="172"/>
      <c r="AH120" s="181"/>
      <c r="AI120" s="182"/>
      <c r="AJ120" s="182"/>
      <c r="AK120" s="182"/>
      <c r="AL120" s="183"/>
      <c r="AM120" s="176"/>
      <c r="AN120" s="176"/>
      <c r="AO120" s="178"/>
      <c r="AQ120" s="192"/>
      <c r="AR120" s="192"/>
      <c r="AU120" s="395"/>
    </row>
    <row r="121" spans="1:47" ht="18" customHeight="1" x14ac:dyDescent="0.2">
      <c r="A121" s="141">
        <v>42635</v>
      </c>
      <c r="B121" s="135" t="s">
        <v>317</v>
      </c>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t="s">
        <v>115</v>
      </c>
      <c r="AH121" s="135" t="s">
        <v>316</v>
      </c>
      <c r="AI121" s="179"/>
      <c r="AJ121" s="179"/>
      <c r="AK121" s="179"/>
      <c r="AL121" s="180"/>
      <c r="AM121" s="175">
        <v>26</v>
      </c>
      <c r="AN121" s="175">
        <v>160</v>
      </c>
      <c r="AO121" s="177">
        <v>30</v>
      </c>
      <c r="AQ121" s="192">
        <f>IF(G121="x", 1,0)</f>
        <v>0</v>
      </c>
      <c r="AR121" s="192">
        <f>IF(H121="x", 1,0)</f>
        <v>0</v>
      </c>
      <c r="AU121" s="395">
        <f>IF(A121="","",3)</f>
        <v>3</v>
      </c>
    </row>
    <row r="122" spans="1:47" ht="18" customHeight="1" thickBot="1" x14ac:dyDescent="0.25">
      <c r="A122" s="142"/>
      <c r="B122" s="138" t="s">
        <v>318</v>
      </c>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v>42636</v>
      </c>
      <c r="B123" s="135" t="s">
        <v>319</v>
      </c>
      <c r="C123" s="136"/>
      <c r="D123" s="136"/>
      <c r="E123" s="136"/>
      <c r="F123" s="137"/>
      <c r="G123" s="158" t="s">
        <v>105</v>
      </c>
      <c r="H123" s="160"/>
      <c r="I123" s="162">
        <v>0.30555555555555552</v>
      </c>
      <c r="J123" s="153"/>
      <c r="K123" s="167"/>
      <c r="L123" s="169">
        <v>3</v>
      </c>
      <c r="M123" s="153">
        <v>2</v>
      </c>
      <c r="N123" s="167">
        <v>11</v>
      </c>
      <c r="O123" s="153">
        <v>2</v>
      </c>
      <c r="P123" s="165">
        <v>2</v>
      </c>
      <c r="Q123" s="153"/>
      <c r="R123" s="165"/>
      <c r="S123" s="163" t="s">
        <v>321</v>
      </c>
      <c r="T123" s="184"/>
      <c r="U123" s="186">
        <v>2</v>
      </c>
      <c r="V123" s="163"/>
      <c r="W123" s="184"/>
      <c r="X123" s="186"/>
      <c r="Y123" s="188"/>
      <c r="Z123" s="189" t="s">
        <v>108</v>
      </c>
      <c r="AA123" s="191"/>
      <c r="AB123" s="191"/>
      <c r="AC123" s="191"/>
      <c r="AD123" s="173"/>
      <c r="AE123" s="12"/>
      <c r="AF123" s="171"/>
      <c r="AG123" s="171" t="s">
        <v>113</v>
      </c>
      <c r="AH123" s="135" t="s">
        <v>198</v>
      </c>
      <c r="AI123" s="179"/>
      <c r="AJ123" s="179"/>
      <c r="AK123" s="179"/>
      <c r="AL123" s="180"/>
      <c r="AM123" s="175">
        <v>26</v>
      </c>
      <c r="AN123" s="175">
        <v>177</v>
      </c>
      <c r="AO123" s="177">
        <v>20</v>
      </c>
      <c r="AQ123" s="192">
        <f>IF(G123="x", 1,0)</f>
        <v>1</v>
      </c>
      <c r="AR123" s="192">
        <f>IF(H123="x", 1,0)</f>
        <v>0</v>
      </c>
      <c r="AU123" s="395">
        <f>IF(A123="","",3)</f>
        <v>3</v>
      </c>
    </row>
    <row r="124" spans="1:47" ht="18" customHeight="1" thickBot="1" x14ac:dyDescent="0.25">
      <c r="A124" s="142"/>
      <c r="B124" s="138" t="s">
        <v>320</v>
      </c>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v>42636</v>
      </c>
      <c r="B125" s="135" t="s">
        <v>322</v>
      </c>
      <c r="C125" s="136"/>
      <c r="D125" s="136"/>
      <c r="E125" s="136"/>
      <c r="F125" s="137"/>
      <c r="G125" s="158" t="s">
        <v>105</v>
      </c>
      <c r="H125" s="160"/>
      <c r="I125" s="162">
        <v>0.59722222222222221</v>
      </c>
      <c r="J125" s="153">
        <v>25</v>
      </c>
      <c r="K125" s="167">
        <v>3</v>
      </c>
      <c r="L125" s="169">
        <v>2</v>
      </c>
      <c r="M125" s="153">
        <v>2</v>
      </c>
      <c r="N125" s="167">
        <v>5</v>
      </c>
      <c r="O125" s="153"/>
      <c r="P125" s="165"/>
      <c r="Q125" s="153"/>
      <c r="R125" s="165"/>
      <c r="S125" s="163"/>
      <c r="T125" s="184"/>
      <c r="U125" s="186"/>
      <c r="V125" s="163"/>
      <c r="W125" s="184"/>
      <c r="X125" s="186"/>
      <c r="Y125" s="188"/>
      <c r="Z125" s="189" t="s">
        <v>108</v>
      </c>
      <c r="AA125" s="191"/>
      <c r="AB125" s="191"/>
      <c r="AC125" s="191"/>
      <c r="AD125" s="173"/>
      <c r="AE125" s="12" t="s">
        <v>67</v>
      </c>
      <c r="AF125" s="171" t="s">
        <v>166</v>
      </c>
      <c r="AG125" s="171" t="s">
        <v>113</v>
      </c>
      <c r="AH125" s="135" t="s">
        <v>279</v>
      </c>
      <c r="AI125" s="179"/>
      <c r="AJ125" s="179"/>
      <c r="AK125" s="179"/>
      <c r="AL125" s="180"/>
      <c r="AM125" s="175">
        <v>26</v>
      </c>
      <c r="AN125" s="175">
        <v>155</v>
      </c>
      <c r="AO125" s="177">
        <v>15</v>
      </c>
      <c r="AQ125" s="192">
        <f>IF(G125="x", 1,0)</f>
        <v>1</v>
      </c>
      <c r="AR125" s="192">
        <f>IF(H125="x", 1,0)</f>
        <v>0</v>
      </c>
      <c r="AU125" s="395">
        <f>IF(A125="","",4)</f>
        <v>4</v>
      </c>
    </row>
    <row r="126" spans="1:47" ht="18" customHeight="1" thickBot="1" x14ac:dyDescent="0.25">
      <c r="A126" s="142"/>
      <c r="B126" s="138" t="s">
        <v>323</v>
      </c>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v>230249</v>
      </c>
      <c r="AF126" s="172"/>
      <c r="AG126" s="172"/>
      <c r="AH126" s="181"/>
      <c r="AI126" s="182"/>
      <c r="AJ126" s="182"/>
      <c r="AK126" s="182"/>
      <c r="AL126" s="183"/>
      <c r="AM126" s="176"/>
      <c r="AN126" s="176"/>
      <c r="AO126" s="178"/>
      <c r="AQ126" s="192"/>
      <c r="AR126" s="192"/>
      <c r="AU126" s="395"/>
    </row>
    <row r="127" spans="1:47" ht="18" customHeight="1" x14ac:dyDescent="0.2">
      <c r="A127" s="141">
        <v>42637</v>
      </c>
      <c r="B127" s="135" t="s">
        <v>324</v>
      </c>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t="s">
        <v>115</v>
      </c>
      <c r="AH127" s="135" t="s">
        <v>224</v>
      </c>
      <c r="AI127" s="179"/>
      <c r="AJ127" s="179"/>
      <c r="AK127" s="179"/>
      <c r="AL127" s="180"/>
      <c r="AM127" s="175">
        <v>26</v>
      </c>
      <c r="AN127" s="175">
        <v>160</v>
      </c>
      <c r="AO127" s="177">
        <v>20</v>
      </c>
      <c r="AQ127" s="192">
        <f>IF(G127="x", 1,0)</f>
        <v>0</v>
      </c>
      <c r="AR127" s="192">
        <f>IF(H127="x", 1,0)</f>
        <v>0</v>
      </c>
      <c r="AU127" s="395">
        <f>IF(A127="","",4)</f>
        <v>4</v>
      </c>
    </row>
    <row r="128" spans="1:47" ht="18" customHeight="1" thickBot="1" x14ac:dyDescent="0.25">
      <c r="A128" s="142"/>
      <c r="B128" s="138" t="s">
        <v>325</v>
      </c>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v>42638</v>
      </c>
      <c r="B129" s="135" t="s">
        <v>326</v>
      </c>
      <c r="C129" s="136"/>
      <c r="D129" s="136"/>
      <c r="E129" s="136"/>
      <c r="F129" s="137"/>
      <c r="G129" s="158" t="s">
        <v>106</v>
      </c>
      <c r="H129" s="160"/>
      <c r="I129" s="162">
        <v>0.28472222222222221</v>
      </c>
      <c r="J129" s="153"/>
      <c r="K129" s="167"/>
      <c r="L129" s="169">
        <v>2</v>
      </c>
      <c r="M129" s="153">
        <v>2.5</v>
      </c>
      <c r="N129" s="167">
        <v>18</v>
      </c>
      <c r="O129" s="153"/>
      <c r="P129" s="165"/>
      <c r="Q129" s="153"/>
      <c r="R129" s="165"/>
      <c r="S129" s="163"/>
      <c r="T129" s="184"/>
      <c r="U129" s="186"/>
      <c r="V129" s="163"/>
      <c r="W129" s="184"/>
      <c r="X129" s="186"/>
      <c r="Y129" s="188"/>
      <c r="Z129" s="189" t="s">
        <v>107</v>
      </c>
      <c r="AA129" s="191"/>
      <c r="AB129" s="191"/>
      <c r="AC129" s="191"/>
      <c r="AD129" s="173"/>
      <c r="AE129" s="12"/>
      <c r="AF129" s="171"/>
      <c r="AG129" s="171" t="s">
        <v>115</v>
      </c>
      <c r="AH129" s="135" t="s">
        <v>330</v>
      </c>
      <c r="AI129" s="179"/>
      <c r="AJ129" s="179"/>
      <c r="AK129" s="179"/>
      <c r="AL129" s="180"/>
      <c r="AM129" s="175">
        <v>27</v>
      </c>
      <c r="AN129" s="175">
        <v>160</v>
      </c>
      <c r="AO129" s="177">
        <v>15</v>
      </c>
      <c r="AQ129" s="192">
        <f>IF(G129="x", 1,0)</f>
        <v>1</v>
      </c>
      <c r="AR129" s="192">
        <f>IF(H129="x", 1,0)</f>
        <v>0</v>
      </c>
      <c r="AU129" s="395">
        <f>IF(A129="","",4)</f>
        <v>4</v>
      </c>
    </row>
    <row r="130" spans="1:47" ht="18" customHeight="1" thickBot="1" x14ac:dyDescent="0.25">
      <c r="A130" s="142"/>
      <c r="B130" s="138" t="s">
        <v>327</v>
      </c>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v>42638</v>
      </c>
      <c r="B131" s="135" t="s">
        <v>328</v>
      </c>
      <c r="C131" s="136"/>
      <c r="D131" s="136"/>
      <c r="E131" s="136"/>
      <c r="F131" s="137"/>
      <c r="G131" s="158" t="s">
        <v>105</v>
      </c>
      <c r="H131" s="160"/>
      <c r="I131" s="162">
        <v>0.43055555555555558</v>
      </c>
      <c r="J131" s="153">
        <v>50</v>
      </c>
      <c r="K131" s="167">
        <v>10</v>
      </c>
      <c r="L131" s="169"/>
      <c r="M131" s="153">
        <v>2</v>
      </c>
      <c r="N131" s="167">
        <v>8</v>
      </c>
      <c r="O131" s="153"/>
      <c r="P131" s="165"/>
      <c r="Q131" s="153"/>
      <c r="R131" s="165"/>
      <c r="S131" s="163"/>
      <c r="T131" s="184"/>
      <c r="U131" s="186"/>
      <c r="V131" s="163"/>
      <c r="W131" s="184"/>
      <c r="X131" s="186"/>
      <c r="Y131" s="188"/>
      <c r="Z131" s="189" t="s">
        <v>107</v>
      </c>
      <c r="AA131" s="191"/>
      <c r="AB131" s="191"/>
      <c r="AC131" s="191"/>
      <c r="AD131" s="173"/>
      <c r="AE131" s="12"/>
      <c r="AF131" s="171"/>
      <c r="AG131" s="171" t="s">
        <v>115</v>
      </c>
      <c r="AH131" s="135" t="s">
        <v>331</v>
      </c>
      <c r="AI131" s="179"/>
      <c r="AJ131" s="179"/>
      <c r="AK131" s="179"/>
      <c r="AL131" s="180"/>
      <c r="AM131" s="175">
        <v>27</v>
      </c>
      <c r="AN131" s="175">
        <v>160</v>
      </c>
      <c r="AO131" s="177">
        <v>20</v>
      </c>
      <c r="AQ131" s="192">
        <f>IF(G131="x", 1,0)</f>
        <v>1</v>
      </c>
      <c r="AR131" s="192">
        <f>IF(H131="x", 1,0)</f>
        <v>0</v>
      </c>
      <c r="AU131" s="395">
        <f>IF(A131="","",4)</f>
        <v>4</v>
      </c>
    </row>
    <row r="132" spans="1:47" ht="18" customHeight="1" thickBot="1" x14ac:dyDescent="0.25">
      <c r="A132" s="142"/>
      <c r="B132" s="138" t="s">
        <v>329</v>
      </c>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v>42638</v>
      </c>
      <c r="B133" s="135" t="s">
        <v>332</v>
      </c>
      <c r="C133" s="136"/>
      <c r="D133" s="136"/>
      <c r="E133" s="136"/>
      <c r="F133" s="137"/>
      <c r="G133" s="158" t="s">
        <v>105</v>
      </c>
      <c r="H133" s="160"/>
      <c r="I133" s="162">
        <v>0.61111111111111105</v>
      </c>
      <c r="J133" s="153">
        <v>50</v>
      </c>
      <c r="K133" s="167">
        <v>11</v>
      </c>
      <c r="L133" s="169">
        <v>3</v>
      </c>
      <c r="M133" s="153">
        <v>2</v>
      </c>
      <c r="N133" s="167">
        <v>36</v>
      </c>
      <c r="O133" s="153">
        <v>3</v>
      </c>
      <c r="P133" s="165">
        <v>2</v>
      </c>
      <c r="Q133" s="153"/>
      <c r="R133" s="165"/>
      <c r="S133" s="163"/>
      <c r="T133" s="184"/>
      <c r="U133" s="186"/>
      <c r="V133" s="163"/>
      <c r="W133" s="184"/>
      <c r="X133" s="186"/>
      <c r="Y133" s="188"/>
      <c r="Z133" s="189" t="s">
        <v>107</v>
      </c>
      <c r="AA133" s="191"/>
      <c r="AB133" s="191"/>
      <c r="AC133" s="191"/>
      <c r="AD133" s="173"/>
      <c r="AE133" s="12"/>
      <c r="AF133" s="171"/>
      <c r="AG133" s="171" t="s">
        <v>115</v>
      </c>
      <c r="AH133" s="135" t="s">
        <v>334</v>
      </c>
      <c r="AI133" s="179"/>
      <c r="AJ133" s="179"/>
      <c r="AK133" s="179"/>
      <c r="AL133" s="180"/>
      <c r="AM133" s="175">
        <v>27</v>
      </c>
      <c r="AN133" s="175">
        <v>160</v>
      </c>
      <c r="AO133" s="177">
        <v>15</v>
      </c>
      <c r="AQ133" s="192">
        <f>IF(G133="x", 1,0)</f>
        <v>1</v>
      </c>
      <c r="AR133" s="192">
        <f>IF(H133="x", 1,0)</f>
        <v>0</v>
      </c>
      <c r="AU133" s="395">
        <f>IF(A133="","",4)</f>
        <v>4</v>
      </c>
    </row>
    <row r="134" spans="1:47" ht="18" customHeight="1" thickBot="1" x14ac:dyDescent="0.25">
      <c r="A134" s="142"/>
      <c r="B134" s="138" t="s">
        <v>333</v>
      </c>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v>42639</v>
      </c>
      <c r="B135" s="135" t="s">
        <v>280</v>
      </c>
      <c r="C135" s="136"/>
      <c r="D135" s="136"/>
      <c r="E135" s="136"/>
      <c r="F135" s="137"/>
      <c r="G135" s="158" t="s">
        <v>105</v>
      </c>
      <c r="H135" s="160"/>
      <c r="I135" s="162">
        <v>0.4236111111111111</v>
      </c>
      <c r="J135" s="153"/>
      <c r="K135" s="167"/>
      <c r="L135" s="169">
        <v>10</v>
      </c>
      <c r="M135" s="153">
        <v>3</v>
      </c>
      <c r="N135" s="167">
        <v>75</v>
      </c>
      <c r="O135" s="153"/>
      <c r="P135" s="165"/>
      <c r="Q135" s="153"/>
      <c r="R135" s="165"/>
      <c r="S135" s="163"/>
      <c r="T135" s="184"/>
      <c r="U135" s="186"/>
      <c r="V135" s="163"/>
      <c r="W135" s="184"/>
      <c r="X135" s="186"/>
      <c r="Y135" s="188"/>
      <c r="Z135" s="189" t="s">
        <v>107</v>
      </c>
      <c r="AA135" s="191"/>
      <c r="AB135" s="191"/>
      <c r="AC135" s="191"/>
      <c r="AD135" s="173"/>
      <c r="AE135" s="12"/>
      <c r="AF135" s="171"/>
      <c r="AG135" s="171" t="s">
        <v>115</v>
      </c>
      <c r="AH135" s="135" t="s">
        <v>336</v>
      </c>
      <c r="AI135" s="179"/>
      <c r="AJ135" s="179"/>
      <c r="AK135" s="179"/>
      <c r="AL135" s="180"/>
      <c r="AM135" s="175">
        <v>27</v>
      </c>
      <c r="AN135" s="175">
        <v>160</v>
      </c>
      <c r="AO135" s="177">
        <v>15</v>
      </c>
      <c r="AQ135" s="192">
        <f>IF(G135="x", 1,0)</f>
        <v>1</v>
      </c>
      <c r="AR135" s="192">
        <f>IF(H135="x", 1,0)</f>
        <v>0</v>
      </c>
      <c r="AU135" s="395">
        <f>IF(A135="","",4)</f>
        <v>4</v>
      </c>
    </row>
    <row r="136" spans="1:47" ht="18" customHeight="1" thickBot="1" x14ac:dyDescent="0.25">
      <c r="A136" s="142"/>
      <c r="B136" s="138" t="s">
        <v>335</v>
      </c>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v>42640</v>
      </c>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t="s">
        <v>337</v>
      </c>
      <c r="AI137" s="179"/>
      <c r="AJ137" s="179"/>
      <c r="AK137" s="179"/>
      <c r="AL137" s="180"/>
      <c r="AM137" s="175">
        <v>27</v>
      </c>
      <c r="AN137" s="175"/>
      <c r="AO137" s="177"/>
      <c r="AQ137" s="192">
        <f>IF(G137="x", 1,0)</f>
        <v>0</v>
      </c>
      <c r="AR137" s="192">
        <f>IF(H137="x", 1,0)</f>
        <v>0</v>
      </c>
      <c r="AU137" s="395">
        <f>IF(A137="","",4)</f>
        <v>4</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144</v>
      </c>
      <c r="K429" s="145"/>
      <c r="L429" s="45">
        <f>SUM(L23:L426)</f>
        <v>137</v>
      </c>
      <c r="M429" s="143">
        <f>SUM(N23:N426)</f>
        <v>476</v>
      </c>
      <c r="N429" s="145"/>
      <c r="O429" s="143">
        <f>SUM(P23:P426)</f>
        <v>35</v>
      </c>
      <c r="P429" s="145"/>
      <c r="Q429" s="143">
        <f>SUM(R23:R426)</f>
        <v>0</v>
      </c>
      <c r="R429" s="145"/>
      <c r="S429" s="143">
        <f>SUM(U23:U426)</f>
        <v>2</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307" yWindow="969"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2016-08-22T02:27:51Z</cp:lastPrinted>
  <dcterms:created xsi:type="dcterms:W3CDTF">2008-04-02T10:37:04Z</dcterms:created>
  <dcterms:modified xsi:type="dcterms:W3CDTF">2016-09-26T14:24:40Z</dcterms:modified>
</cp:coreProperties>
</file>