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H73" i="24" l="1"/>
  <c r="AH71" i="24"/>
  <c r="AH67" i="24" l="1"/>
  <c r="AH63" i="24"/>
  <c r="AH61" i="24"/>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<sst xmlns="http://schemas.openxmlformats.org/spreadsheetml/2006/main" count="427" uniqueCount="255">
  <si>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</si>
  <si>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</si>
  <si>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</si>
  <si>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</si>
  <si>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</si>
  <si>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</si>
  <si>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</si>
  <si>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</si>
  <si>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</si>
  <si>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</si>
  <si>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</si>
  <si>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</si>
  <si>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</si>
  <si>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</si>
  <si>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</si>
  <si>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</si>
  <si>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</si>
  <si>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</si>
  <si>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</si>
  <si>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</si>
  <si>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</si>
  <si>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</si>
  <si>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</si>
  <si>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</si>
  <si>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</si>
  <si>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</si>
  <si>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</si>
  <si>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</si>
  <si>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</si>
  <si>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</si>
  <si>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</si>
  <si>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</si>
  <si>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</si>
  <si>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</si>
  <si>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</si>
  <si>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</si>
  <si>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</si>
  <si>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</si>
  <si>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</si>
  <si>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</si>
  <si>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</si>
  <si>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</si>
  <si>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</si>
  <si>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</si>
  <si>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</si>
  <si>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</si>
  <si>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</si>
  <si>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</si>
  <si>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</si>
  <si>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</si>
  <si>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</si>
  <si>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</si>
  <si>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</si>
  <si>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</si>
  <si>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</si>
  <si>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</si>
  <si>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</si>
  <si>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</si>
  <si>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</si>
  <si>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</si>
  <si>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</si>
  <si>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</si>
  <si>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</si>
  <si>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</si>
  <si>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</si>
  <si>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</si>
  <si>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</si>
  <si>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</si>
  <si>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</si>
  <si>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</si>
  <si>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</si>
  <si>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</si>
  <si>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</si>
  <si>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</si>
  <si>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</si>
  <si>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</si>
  <si>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</si>
  <si>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</si>
  <si>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</si>
  <si>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</si>
  <si>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</si>
  <si>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</si>
  <si>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</si>
  <si>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</si>
  <si>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</si>
  <si>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</si>
  <si>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</si>
  <si>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</si>
  <si>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</si>
  <si>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</si>
  <si>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</si>
  <si>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</si>
  <si>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</si>
  <si>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</si>
  <si>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</si>
  <si>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</si>
  <si>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</si>
  <si>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</si>
  <si>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</si>
  <si>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</si>
  <si>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</si>
  <si>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</si>
  <si>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</si>
  <si>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</si>
  <si>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</si>
  <si>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</si>
  <si>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</si>
  <si>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</si>
  <si>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</si>
  <si>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</si>
  <si>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</si>
  <si>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</si>
  <si>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</si>
  <si>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</si>
  <si>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</si>
  <si>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</si>
  <si>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</si>
  <si>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</si>
  <si>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</si>
  <si>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</si>
  <si>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</si>
  <si>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</si>
  <si>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</si>
  <si>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</si>
  <si>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</si>
  <si>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</si>
  <si>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</si>
  <si>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</si>
  <si>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</si>
  <si>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</si>
  <si>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</si>
  <si>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</si>
  <si>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</si>
  <si>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</si>
  <si>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</si>
  <si>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</si>
  <si>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</si>
  <si>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</si>
  <si>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</si>
  <si>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</si>
  <si>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</si>
  <si>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</si>
  <si>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</si>
  <si>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</si>
  <si>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</si>
  <si>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</si>
  <si>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</si>
  <si>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</si>
  <si>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</si>
  <si>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</si>
  <si>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</si>
  <si>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</si>
  <si>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</si>
  <si>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</si>
  <si>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</si>
  <si>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</si>
  <si>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</si>
  <si>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</si>
  <si>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</si>
  <si>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</si>
  <si>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</si>
  <si>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</si>
  <si>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</si>
  <si>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</si>
  <si>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</si>
  <si>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</si>
  <si>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</si>
  <si>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</si>
  <si>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</si>
  <si>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</si>
  <si>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</si>
  <si>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</si>
  <si>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</si>
  <si>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</si>
  <si>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</si>
  <si>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</si>
  <si>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</si>
  <si>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</si>
  <si>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</si>
  <si>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</si>
  <si>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</si>
  <si>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</si>
  <si>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</si>
  <si>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</si>
  <si>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</si>
  <si>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</si>
  <si>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</si>
  <si>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</si>
  <si>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</si>
  <si>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</si>
  <si>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</si>
  <si>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FP 1605 A</t>
  </si>
  <si>
    <t>sortie 07:00</t>
  </si>
  <si>
    <t>03°45S</t>
  </si>
  <si>
    <t>52°00E</t>
  </si>
  <si>
    <t>RAS</t>
  </si>
  <si>
    <t>02°25S</t>
  </si>
  <si>
    <t>50°33E</t>
  </si>
  <si>
    <t>02°20S</t>
  </si>
  <si>
    <t>50°26E</t>
  </si>
  <si>
    <t>02°17S</t>
  </si>
  <si>
    <t>50°37E</t>
  </si>
  <si>
    <t>01°18N</t>
  </si>
  <si>
    <t>52°26E</t>
  </si>
  <si>
    <t>03°44S</t>
  </si>
  <si>
    <t>50°44E</t>
  </si>
  <si>
    <t>03°43S</t>
  </si>
  <si>
    <t>50°49E</t>
  </si>
  <si>
    <t>03°46S</t>
  </si>
  <si>
    <t>50°53E</t>
  </si>
  <si>
    <t>03°54S</t>
  </si>
  <si>
    <t>50°41E</t>
  </si>
  <si>
    <t>04°04S</t>
  </si>
  <si>
    <t>50°58E</t>
  </si>
  <si>
    <t>04°06S</t>
  </si>
  <si>
    <t>50°56E</t>
  </si>
  <si>
    <t>seychelles</t>
  </si>
  <si>
    <t>tourné épave</t>
  </si>
  <si>
    <t>tourné yf</t>
  </si>
  <si>
    <t>01°46S</t>
  </si>
  <si>
    <t>50°23E</t>
  </si>
  <si>
    <t>01°39N</t>
  </si>
  <si>
    <t>50°57E</t>
  </si>
  <si>
    <t>02°11N</t>
  </si>
  <si>
    <t>01°21N</t>
  </si>
  <si>
    <t>52°28E</t>
  </si>
  <si>
    <t>04°13N</t>
  </si>
  <si>
    <t>52°06E</t>
  </si>
  <si>
    <t>01°30N</t>
  </si>
  <si>
    <t>55°00E</t>
  </si>
  <si>
    <t>01°26N</t>
  </si>
  <si>
    <t>50°07E</t>
  </si>
  <si>
    <t>01°41N</t>
  </si>
  <si>
    <t>52°08E</t>
  </si>
  <si>
    <t>00°05S</t>
  </si>
  <si>
    <t>48°34E</t>
  </si>
  <si>
    <t>01°19S</t>
  </si>
  <si>
    <t>48°36E</t>
  </si>
  <si>
    <t>00°01N</t>
  </si>
  <si>
    <t>04°27N</t>
  </si>
  <si>
    <t>56°57E</t>
  </si>
  <si>
    <t>00°53N</t>
  </si>
  <si>
    <t>55°28E</t>
  </si>
  <si>
    <t>00°51N</t>
  </si>
  <si>
    <t>55°34E</t>
  </si>
  <si>
    <t>port louis</t>
  </si>
  <si>
    <t>03+29S</t>
  </si>
  <si>
    <t>57°05E</t>
  </si>
  <si>
    <t>08°58S</t>
  </si>
  <si>
    <t>57°48E</t>
  </si>
  <si>
    <t>14°26S</t>
  </si>
  <si>
    <t>57°30E</t>
  </si>
  <si>
    <t>19°42S</t>
  </si>
  <si>
    <t>57°15E</t>
  </si>
  <si>
    <t>arrivée port louis 14h00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</si>
</sst>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15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1" sqref="F21:G2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42645</v>
      </c>
      <c r="G15" s="124"/>
      <c r="L15" s="121"/>
      <c r="M15" s="121"/>
      <c r="N15" s="121"/>
      <c r="O15" s="51"/>
      <c r="P15" s="122"/>
      <c r="Q15" s="122"/>
      <c r="R15" s="122"/>
      <c r="AE15" s="48" t="s">
        <v>149</v>
      </c>
    </row>
    <row r="16" spans="2:31" x14ac:dyDescent="0.25">
      <c r="B16" s="58"/>
      <c r="C16" s="49"/>
      <c r="D16" s="51" t="s">
        <v>83</v>
      </c>
      <c r="E16" s="59" t="s">
        <v>71</v>
      </c>
      <c r="F16" s="119">
        <v>0.29166666666666669</v>
      </c>
      <c r="G16" s="120"/>
      <c r="L16" s="121"/>
      <c r="M16" s="121"/>
      <c r="N16" s="121"/>
      <c r="O16" s="51"/>
      <c r="P16" s="122"/>
      <c r="Q16" s="122"/>
      <c r="R16" s="122"/>
      <c r="AE16" s="48" t="s">
        <v>125</v>
      </c>
    </row>
    <row r="17" spans="2:31" x14ac:dyDescent="0.25">
      <c r="B17" s="54"/>
      <c r="C17" s="55"/>
      <c r="D17" s="60" t="s">
        <v>84</v>
      </c>
      <c r="E17" s="61" t="s">
        <v>71</v>
      </c>
      <c r="F17" s="117"/>
      <c r="G17" s="118"/>
      <c r="AE17" s="48" t="s">
        <v>146</v>
      </c>
    </row>
    <row r="18" spans="2:31" x14ac:dyDescent="0.25">
      <c r="F18" s="109"/>
      <c r="G18" s="109"/>
      <c r="AE18" s="48" t="s">
        <v>127</v>
      </c>
    </row>
    <row r="19" spans="2:31" x14ac:dyDescent="0.25">
      <c r="B19" s="52" t="s">
        <v>85</v>
      </c>
      <c r="C19" s="53"/>
      <c r="D19" s="56" t="s">
        <v>81</v>
      </c>
      <c r="E19" s="56" t="s">
        <v>71</v>
      </c>
      <c r="F19" s="125" t="s">
        <v>245</v>
      </c>
      <c r="G19" s="126"/>
      <c r="AE19" s="48" t="s">
        <v>121</v>
      </c>
    </row>
    <row r="20" spans="2:31" x14ac:dyDescent="0.25">
      <c r="B20" s="58"/>
      <c r="C20" s="49"/>
      <c r="D20" s="51" t="s">
        <v>82</v>
      </c>
      <c r="E20" s="51" t="s">
        <v>71</v>
      </c>
      <c r="F20" s="123">
        <v>42668</v>
      </c>
      <c r="G20" s="124"/>
      <c r="AE20" s="48" t="s">
        <v>119</v>
      </c>
    </row>
    <row r="21" spans="2:31" x14ac:dyDescent="0.25">
      <c r="B21" s="58"/>
      <c r="C21" s="49"/>
      <c r="D21" s="51" t="s">
        <v>83</v>
      </c>
      <c r="E21" s="51" t="s">
        <v>71</v>
      </c>
      <c r="F21" s="119">
        <v>0.58333333333333337</v>
      </c>
      <c r="G21" s="120"/>
      <c r="AE21" s="48" t="s">
        <v>151</v>
      </c>
    </row>
    <row r="22" spans="2:31" x14ac:dyDescent="0.25">
      <c r="B22" s="54"/>
      <c r="C22" s="55"/>
      <c r="D22" s="60" t="s">
        <v>84</v>
      </c>
      <c r="E22" s="60" t="s">
        <v>71</v>
      </c>
      <c r="F22" s="117">
        <v>5340</v>
      </c>
      <c r="G22" s="118"/>
      <c r="AE22" s="48" t="s">
        <v>123</v>
      </c>
    </row>
    <row r="23" spans="2:31" ht="12" customHeight="1" x14ac:dyDescent="0.25">
      <c r="AE23" s="48" t="s">
        <v>153</v>
      </c>
    </row>
    <row r="24" spans="2:31" ht="12" customHeight="1" x14ac:dyDescent="0.25">
      <c r="B24" s="89">
        <f>ROUND((F20+F21)-(F15+F16),2)</f>
        <v>23.29</v>
      </c>
      <c r="C24" s="13"/>
      <c r="D24" s="14" t="s">
        <v>86</v>
      </c>
      <c r="E24" s="13"/>
      <c r="F24" s="13"/>
      <c r="G24" s="13"/>
      <c r="H24" s="90">
        <f>F22-F17</f>
        <v>5340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16</v>
      </c>
      <c r="AE26" s="48" t="s">
        <v>128</v>
      </c>
    </row>
    <row r="27" spans="2:31" x14ac:dyDescent="0.25">
      <c r="B27" s="58"/>
      <c r="C27" s="49"/>
      <c r="D27" s="49"/>
      <c r="E27" s="49"/>
      <c r="F27" s="49"/>
      <c r="G27" s="49"/>
      <c r="H27" s="49" t="s">
        <v>90</v>
      </c>
      <c r="I27" s="49" t="s">
        <v>71</v>
      </c>
      <c r="J27" s="79">
        <f>nul</f>
        <v>3</v>
      </c>
      <c r="AE27" s="48" t="s">
        <v>152</v>
      </c>
    </row>
    <row r="28" spans="2:31" x14ac:dyDescent="0.25">
      <c r="B28" s="54"/>
      <c r="C28" s="55"/>
      <c r="D28" s="55"/>
      <c r="E28" s="55"/>
      <c r="F28" s="55"/>
      <c r="G28" s="55"/>
      <c r="H28" s="55" t="s">
        <v>91</v>
      </c>
      <c r="I28" s="55" t="s">
        <v>71</v>
      </c>
      <c r="J28" s="80">
        <f>J26+J27</f>
        <v>19</v>
      </c>
      <c r="AE28" s="48" t="s">
        <v>131</v>
      </c>
    </row>
    <row r="29" spans="2:31" x14ac:dyDescent="0.25">
      <c r="AE29" s="48" t="s">
        <v>130</v>
      </c>
    </row>
    <row r="30" spans="2:31" x14ac:dyDescent="0.25">
      <c r="B30" s="52" t="s">
        <v>92</v>
      </c>
      <c r="C30" s="53" t="s">
        <v>71</v>
      </c>
      <c r="D30" s="81">
        <f>'2.Log Book'!J429+'2.Log Book'!L429</f>
        <v>383</v>
      </c>
      <c r="E30" s="63"/>
      <c r="G30" s="52" t="s">
        <v>176</v>
      </c>
      <c r="H30" s="96">
        <f>'2.Log Book'!S429</f>
        <v>0</v>
      </c>
      <c r="AE30" s="48" t="s">
        <v>132</v>
      </c>
    </row>
    <row r="31" spans="2:31" x14ac:dyDescent="0.25">
      <c r="B31" s="58" t="s">
        <v>93</v>
      </c>
      <c r="C31" s="49" t="s">
        <v>71</v>
      </c>
      <c r="D31" s="82">
        <f>'2.Log Book'!M429</f>
        <v>412</v>
      </c>
      <c r="E31" s="64"/>
      <c r="G31" s="54" t="s">
        <v>177</v>
      </c>
      <c r="H31" s="97">
        <f>'2.Log Book'!V429</f>
        <v>0</v>
      </c>
      <c r="AE31" s="48" t="s">
        <v>147</v>
      </c>
    </row>
    <row r="32" spans="2:31" x14ac:dyDescent="0.25">
      <c r="B32" s="58" t="s">
        <v>94</v>
      </c>
      <c r="C32" s="49" t="s">
        <v>71</v>
      </c>
      <c r="D32" s="82">
        <f>'2.Log Book'!O429</f>
        <v>2</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797</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58" activePane="bottomLeft" state="frozen"/>
      <selection pane="bottomLeft" activeCell="P61" sqref="P61:P6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port louis</v>
      </c>
      <c r="Q2" s="239"/>
      <c r="R2" s="239"/>
      <c r="S2" s="239"/>
      <c r="T2" s="239"/>
      <c r="U2" s="240"/>
      <c r="V2" s="319" t="str">
        <f>Patron</f>
        <v>BARZIC</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42645</v>
      </c>
      <c r="H3" s="248"/>
      <c r="I3" s="248"/>
      <c r="J3" s="249"/>
      <c r="K3" s="285" t="s">
        <v>2</v>
      </c>
      <c r="L3" s="286"/>
      <c r="M3" s="286"/>
      <c r="N3" s="286"/>
      <c r="O3" s="286"/>
      <c r="P3" s="237">
        <f>Date_arrivée</f>
        <v>42668</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0.29166666666666669</v>
      </c>
      <c r="H4" s="245"/>
      <c r="I4" s="245"/>
      <c r="J4" s="246"/>
      <c r="K4" s="285" t="s">
        <v>3</v>
      </c>
      <c r="L4" s="286"/>
      <c r="M4" s="286"/>
      <c r="N4" s="286"/>
      <c r="O4" s="286"/>
      <c r="P4" s="266">
        <f>Heure_arrivée</f>
        <v>0.58333333333333337</v>
      </c>
      <c r="Q4" s="266"/>
      <c r="R4" s="266"/>
      <c r="S4" s="266"/>
      <c r="T4" s="266"/>
      <c r="U4" s="267"/>
      <c r="V4" s="325" t="s">
        <v>97</v>
      </c>
      <c r="W4" s="326"/>
      <c r="X4" s="329" t="str">
        <f>Nr_Marée</f>
        <v>FP 1605 A</v>
      </c>
      <c r="Y4" s="329"/>
      <c r="Z4" s="329"/>
      <c r="AA4" s="329"/>
      <c r="AB4" s="330"/>
      <c r="AC4" s="282"/>
      <c r="AD4" s="282"/>
      <c r="AE4" s="282"/>
      <c r="AF4" s="282"/>
      <c r="AG4" s="282"/>
      <c r="AH4" s="282"/>
      <c r="AI4" s="282"/>
      <c r="AJ4" s="282"/>
      <c r="AK4" s="282"/>
      <c r="AL4" s="282"/>
      <c r="AM4" s="98"/>
      <c r="AN4" s="99"/>
      <c r="AO4" s="103">
        <f>AU21</f>
        <v>2</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5340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16</v>
      </c>
      <c r="AT21" s="18">
        <f>SUM(AR23:AR1410)</f>
        <v>3</v>
      </c>
      <c r="AU21" s="18">
        <f>MAX(AU23:AU426)</f>
        <v>2</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42645</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192</v>
      </c>
      <c r="AI23" s="174"/>
      <c r="AJ23" s="174"/>
      <c r="AK23" s="174"/>
      <c r="AL23" s="175"/>
      <c r="AM23" s="179">
        <v>28</v>
      </c>
      <c r="AN23" s="179">
        <v>80</v>
      </c>
      <c r="AO23" s="153">
        <v>5</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42646</v>
      </c>
      <c r="B25" s="139" t="s">
        <v>193</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115</v>
      </c>
      <c r="AH25" s="139" t="s">
        <v>195</v>
      </c>
      <c r="AI25" s="174"/>
      <c r="AJ25" s="174"/>
      <c r="AK25" s="174"/>
      <c r="AL25" s="175"/>
      <c r="AM25" s="179">
        <v>28</v>
      </c>
      <c r="AN25" s="179">
        <v>70</v>
      </c>
      <c r="AO25" s="153">
        <v>5</v>
      </c>
      <c r="AQ25" s="135">
        <f>IF(G25="x", 1,0)</f>
        <v>0</v>
      </c>
      <c r="AR25" s="135">
        <f>IF(H25="x", 1,0)</f>
        <v>0</v>
      </c>
      <c r="AU25" s="136">
        <f>IF(A25="","",1)</f>
        <v>1</v>
      </c>
    </row>
    <row r="26" spans="1:47" ht="18" customHeight="1" thickBot="1" x14ac:dyDescent="0.25">
      <c r="A26" s="138"/>
      <c r="B26" s="169" t="s">
        <v>194</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42647</v>
      </c>
      <c r="B27" s="139" t="s">
        <v>196</v>
      </c>
      <c r="C27" s="140"/>
      <c r="D27" s="140"/>
      <c r="E27" s="140"/>
      <c r="F27" s="141"/>
      <c r="G27" s="142" t="s">
        <v>105</v>
      </c>
      <c r="H27" s="144"/>
      <c r="I27" s="146"/>
      <c r="J27" s="147"/>
      <c r="K27" s="149"/>
      <c r="L27" s="151"/>
      <c r="M27" s="147">
        <v>3</v>
      </c>
      <c r="N27" s="149">
        <v>16</v>
      </c>
      <c r="O27" s="147"/>
      <c r="P27" s="167"/>
      <c r="Q27" s="147"/>
      <c r="R27" s="167"/>
      <c r="S27" s="162"/>
      <c r="T27" s="163"/>
      <c r="U27" s="165"/>
      <c r="V27" s="162"/>
      <c r="W27" s="163"/>
      <c r="X27" s="165"/>
      <c r="Y27" s="155"/>
      <c r="Z27" s="157"/>
      <c r="AA27" s="159"/>
      <c r="AB27" s="159"/>
      <c r="AC27" s="159"/>
      <c r="AD27" s="160"/>
      <c r="AE27" s="12" t="s">
        <v>67</v>
      </c>
      <c r="AF27" s="172"/>
      <c r="AG27" s="172" t="s">
        <v>113</v>
      </c>
      <c r="AH27" s="139" t="s">
        <v>217</v>
      </c>
      <c r="AI27" s="174"/>
      <c r="AJ27" s="174"/>
      <c r="AK27" s="174"/>
      <c r="AL27" s="175"/>
      <c r="AM27" s="179">
        <v>28</v>
      </c>
      <c r="AN27" s="179">
        <v>50</v>
      </c>
      <c r="AO27" s="153">
        <v>5</v>
      </c>
      <c r="AQ27" s="135">
        <f>IF(G27="x", 1,0)</f>
        <v>1</v>
      </c>
      <c r="AR27" s="135">
        <f>IF(H27="x", 1,0)</f>
        <v>0</v>
      </c>
      <c r="AU27" s="136">
        <f>IF(A27="","",1)</f>
        <v>1</v>
      </c>
    </row>
    <row r="28" spans="1:47" ht="18" customHeight="1" thickBot="1" x14ac:dyDescent="0.25">
      <c r="A28" s="138"/>
      <c r="B28" s="169" t="s">
        <v>197</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230051</v>
      </c>
      <c r="AF28" s="173"/>
      <c r="AG28" s="173"/>
      <c r="AH28" s="176"/>
      <c r="AI28" s="177"/>
      <c r="AJ28" s="177"/>
      <c r="AK28" s="177"/>
      <c r="AL28" s="178"/>
      <c r="AM28" s="180"/>
      <c r="AN28" s="180"/>
      <c r="AO28" s="154"/>
      <c r="AQ28" s="135"/>
      <c r="AR28" s="135"/>
      <c r="AU28" s="136"/>
    </row>
    <row r="29" spans="1:47" ht="18" customHeight="1" x14ac:dyDescent="0.2">
      <c r="A29" s="137">
        <v>42647</v>
      </c>
      <c r="B29" s="139" t="s">
        <v>198</v>
      </c>
      <c r="C29" s="140"/>
      <c r="D29" s="140"/>
      <c r="E29" s="140"/>
      <c r="F29" s="141"/>
      <c r="G29" s="142" t="s">
        <v>105</v>
      </c>
      <c r="H29" s="144"/>
      <c r="I29" s="146"/>
      <c r="J29" s="147"/>
      <c r="K29" s="149"/>
      <c r="L29" s="151"/>
      <c r="M29" s="147">
        <v>3</v>
      </c>
      <c r="N29" s="149">
        <v>10</v>
      </c>
      <c r="O29" s="147"/>
      <c r="P29" s="167"/>
      <c r="Q29" s="147"/>
      <c r="R29" s="167"/>
      <c r="S29" s="162"/>
      <c r="T29" s="163"/>
      <c r="U29" s="165"/>
      <c r="V29" s="162"/>
      <c r="W29" s="163"/>
      <c r="X29" s="165"/>
      <c r="Y29" s="155"/>
      <c r="Z29" s="157"/>
      <c r="AA29" s="159"/>
      <c r="AB29" s="159"/>
      <c r="AC29" s="159"/>
      <c r="AD29" s="160"/>
      <c r="AE29" s="12" t="s">
        <v>67</v>
      </c>
      <c r="AF29" s="172"/>
      <c r="AG29" s="172" t="s">
        <v>113</v>
      </c>
      <c r="AH29" s="139" t="s">
        <v>217</v>
      </c>
      <c r="AI29" s="174"/>
      <c r="AJ29" s="174"/>
      <c r="AK29" s="174"/>
      <c r="AL29" s="175"/>
      <c r="AM29" s="179">
        <v>28</v>
      </c>
      <c r="AN29" s="179">
        <v>10</v>
      </c>
      <c r="AO29" s="153">
        <v>5</v>
      </c>
      <c r="AQ29" s="135">
        <f>IF(G29="x", 1,0)</f>
        <v>1</v>
      </c>
      <c r="AR29" s="135">
        <f>IF(H29="x", 1,0)</f>
        <v>0</v>
      </c>
      <c r="AU29" s="136">
        <f>IF(A29="","",1)</f>
        <v>1</v>
      </c>
    </row>
    <row r="30" spans="1:47" ht="18" customHeight="1" thickBot="1" x14ac:dyDescent="0.25">
      <c r="A30" s="138"/>
      <c r="B30" s="169" t="s">
        <v>199</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230326</v>
      </c>
      <c r="AF30" s="173"/>
      <c r="AG30" s="173"/>
      <c r="AH30" s="176"/>
      <c r="AI30" s="177"/>
      <c r="AJ30" s="177"/>
      <c r="AK30" s="177"/>
      <c r="AL30" s="178"/>
      <c r="AM30" s="180"/>
      <c r="AN30" s="180"/>
      <c r="AO30" s="154"/>
      <c r="AQ30" s="135"/>
      <c r="AR30" s="135"/>
      <c r="AU30" s="136"/>
    </row>
    <row r="31" spans="1:47" ht="18" customHeight="1" x14ac:dyDescent="0.2">
      <c r="A31" s="137">
        <v>42647</v>
      </c>
      <c r="B31" s="139" t="s">
        <v>200</v>
      </c>
      <c r="C31" s="140"/>
      <c r="D31" s="140"/>
      <c r="E31" s="140"/>
      <c r="F31" s="141"/>
      <c r="G31" s="142" t="s">
        <v>105</v>
      </c>
      <c r="H31" s="144"/>
      <c r="I31" s="146"/>
      <c r="J31" s="147"/>
      <c r="K31" s="149"/>
      <c r="L31" s="151"/>
      <c r="M31" s="147">
        <v>3</v>
      </c>
      <c r="N31" s="149">
        <v>27</v>
      </c>
      <c r="O31" s="147"/>
      <c r="P31" s="167"/>
      <c r="Q31" s="147"/>
      <c r="R31" s="167"/>
      <c r="S31" s="162"/>
      <c r="T31" s="163"/>
      <c r="U31" s="165"/>
      <c r="V31" s="162"/>
      <c r="W31" s="163"/>
      <c r="X31" s="165"/>
      <c r="Y31" s="155"/>
      <c r="Z31" s="157"/>
      <c r="AA31" s="159"/>
      <c r="AB31" s="159"/>
      <c r="AC31" s="159"/>
      <c r="AD31" s="160"/>
      <c r="AE31" s="12" t="s">
        <v>67</v>
      </c>
      <c r="AF31" s="172"/>
      <c r="AG31" s="172" t="s">
        <v>113</v>
      </c>
      <c r="AH31" s="139" t="s">
        <v>217</v>
      </c>
      <c r="AI31" s="174"/>
      <c r="AJ31" s="174"/>
      <c r="AK31" s="174"/>
      <c r="AL31" s="175"/>
      <c r="AM31" s="179">
        <v>28</v>
      </c>
      <c r="AN31" s="179">
        <v>10</v>
      </c>
      <c r="AO31" s="153">
        <v>5</v>
      </c>
      <c r="AQ31" s="135">
        <f>IF(G31="x", 1,0)</f>
        <v>1</v>
      </c>
      <c r="AR31" s="135">
        <f>IF(H31="x", 1,0)</f>
        <v>0</v>
      </c>
      <c r="AU31" s="136">
        <f>IF(A31="","",1)</f>
        <v>1</v>
      </c>
    </row>
    <row r="32" spans="1:47" ht="18" customHeight="1" thickBot="1" x14ac:dyDescent="0.25">
      <c r="A32" s="138"/>
      <c r="B32" s="169" t="s">
        <v>201</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218893</v>
      </c>
      <c r="AF32" s="173"/>
      <c r="AG32" s="173"/>
      <c r="AH32" s="176"/>
      <c r="AI32" s="177"/>
      <c r="AJ32" s="177"/>
      <c r="AK32" s="177"/>
      <c r="AL32" s="178"/>
      <c r="AM32" s="180"/>
      <c r="AN32" s="180"/>
      <c r="AO32" s="154"/>
      <c r="AQ32" s="135"/>
      <c r="AR32" s="135"/>
      <c r="AU32" s="136"/>
    </row>
    <row r="33" spans="1:47" ht="18" customHeight="1" x14ac:dyDescent="0.2">
      <c r="A33" s="373">
        <v>42648</v>
      </c>
      <c r="B33" s="363" t="s">
        <v>202</v>
      </c>
      <c r="C33" s="364"/>
      <c r="D33" s="364"/>
      <c r="E33" s="364"/>
      <c r="F33" s="365"/>
      <c r="G33" s="213" t="s">
        <v>105</v>
      </c>
      <c r="H33" s="215"/>
      <c r="I33" s="375"/>
      <c r="J33" s="366"/>
      <c r="K33" s="361"/>
      <c r="L33" s="353"/>
      <c r="M33" s="366">
        <v>3</v>
      </c>
      <c r="N33" s="361">
        <v>26</v>
      </c>
      <c r="O33" s="366"/>
      <c r="P33" s="211"/>
      <c r="Q33" s="366"/>
      <c r="R33" s="211"/>
      <c r="S33" s="359"/>
      <c r="T33" s="355"/>
      <c r="U33" s="357"/>
      <c r="V33" s="359"/>
      <c r="W33" s="355"/>
      <c r="X33" s="357"/>
      <c r="Y33" s="368"/>
      <c r="Z33" s="351"/>
      <c r="AA33" s="369"/>
      <c r="AB33" s="369"/>
      <c r="AC33" s="369"/>
      <c r="AD33" s="380"/>
      <c r="AE33" s="111" t="s">
        <v>67</v>
      </c>
      <c r="AF33" s="376"/>
      <c r="AG33" s="376" t="s">
        <v>113</v>
      </c>
      <c r="AH33" s="363" t="s">
        <v>217</v>
      </c>
      <c r="AI33" s="382"/>
      <c r="AJ33" s="382"/>
      <c r="AK33" s="382"/>
      <c r="AL33" s="383"/>
      <c r="AM33" s="378">
        <v>27</v>
      </c>
      <c r="AN33" s="378">
        <v>10</v>
      </c>
      <c r="AO33" s="387">
        <v>5</v>
      </c>
      <c r="AQ33" s="135">
        <f>IF(G33="x", 1,0)</f>
        <v>1</v>
      </c>
      <c r="AR33" s="135">
        <f>IF(H33="x", 1,0)</f>
        <v>0</v>
      </c>
      <c r="AU33" s="136">
        <f>IF(A33="","",1)</f>
        <v>1</v>
      </c>
    </row>
    <row r="34" spans="1:47" ht="18" customHeight="1" thickBot="1" x14ac:dyDescent="0.25">
      <c r="A34" s="374"/>
      <c r="B34" s="370" t="s">
        <v>203</v>
      </c>
      <c r="C34" s="371"/>
      <c r="D34" s="371"/>
      <c r="E34" s="371"/>
      <c r="F34" s="372"/>
      <c r="G34" s="214"/>
      <c r="H34" s="216"/>
      <c r="I34" s="216"/>
      <c r="J34" s="367"/>
      <c r="K34" s="362"/>
      <c r="L34" s="354"/>
      <c r="M34" s="367"/>
      <c r="N34" s="362"/>
      <c r="O34" s="367"/>
      <c r="P34" s="212"/>
      <c r="Q34" s="367"/>
      <c r="R34" s="212"/>
      <c r="S34" s="360"/>
      <c r="T34" s="356"/>
      <c r="U34" s="358"/>
      <c r="V34" s="360"/>
      <c r="W34" s="356"/>
      <c r="X34" s="358"/>
      <c r="Y34" s="360"/>
      <c r="Z34" s="352"/>
      <c r="AA34" s="352"/>
      <c r="AB34" s="352"/>
      <c r="AC34" s="352"/>
      <c r="AD34" s="381"/>
      <c r="AE34" s="112">
        <v>226954</v>
      </c>
      <c r="AF34" s="377"/>
      <c r="AG34" s="377"/>
      <c r="AH34" s="384"/>
      <c r="AI34" s="385"/>
      <c r="AJ34" s="385"/>
      <c r="AK34" s="385"/>
      <c r="AL34" s="386"/>
      <c r="AM34" s="379"/>
      <c r="AN34" s="379"/>
      <c r="AO34" s="388"/>
      <c r="AQ34" s="135"/>
      <c r="AR34" s="135"/>
      <c r="AU34" s="136"/>
    </row>
    <row r="35" spans="1:47" ht="18" customHeight="1" x14ac:dyDescent="0.2">
      <c r="A35" s="137">
        <v>42649</v>
      </c>
      <c r="B35" s="139" t="s">
        <v>204</v>
      </c>
      <c r="C35" s="140"/>
      <c r="D35" s="140"/>
      <c r="E35" s="140"/>
      <c r="F35" s="141"/>
      <c r="G35" s="142" t="s">
        <v>105</v>
      </c>
      <c r="H35" s="144"/>
      <c r="I35" s="146"/>
      <c r="J35" s="147"/>
      <c r="K35" s="149"/>
      <c r="L35" s="151"/>
      <c r="M35" s="147">
        <v>3</v>
      </c>
      <c r="N35" s="149">
        <v>2</v>
      </c>
      <c r="O35" s="147"/>
      <c r="P35" s="167"/>
      <c r="Q35" s="147"/>
      <c r="R35" s="167"/>
      <c r="S35" s="162"/>
      <c r="T35" s="163"/>
      <c r="U35" s="165"/>
      <c r="V35" s="162"/>
      <c r="W35" s="163"/>
      <c r="X35" s="165"/>
      <c r="Y35" s="155"/>
      <c r="Z35" s="157"/>
      <c r="AA35" s="159"/>
      <c r="AB35" s="159"/>
      <c r="AC35" s="159"/>
      <c r="AD35" s="160"/>
      <c r="AE35" s="12" t="s">
        <v>67</v>
      </c>
      <c r="AF35" s="172"/>
      <c r="AG35" s="172" t="s">
        <v>115</v>
      </c>
      <c r="AH35" s="139" t="s">
        <v>217</v>
      </c>
      <c r="AI35" s="174"/>
      <c r="AJ35" s="174"/>
      <c r="AK35" s="174"/>
      <c r="AL35" s="175"/>
      <c r="AM35" s="179">
        <v>28</v>
      </c>
      <c r="AN35" s="179">
        <v>10</v>
      </c>
      <c r="AO35" s="153">
        <v>5</v>
      </c>
      <c r="AQ35" s="135">
        <f>IF(G35="x", 1,0)</f>
        <v>1</v>
      </c>
      <c r="AR35" s="135">
        <f>IF(H35="x", 1,0)</f>
        <v>0</v>
      </c>
      <c r="AU35" s="136">
        <f>IF(A35="","",1)</f>
        <v>1</v>
      </c>
    </row>
    <row r="36" spans="1:47" ht="18" customHeight="1" thickBot="1" x14ac:dyDescent="0.25">
      <c r="A36" s="138"/>
      <c r="B36" s="169" t="s">
        <v>205</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227040</v>
      </c>
      <c r="AF36" s="173"/>
      <c r="AG36" s="173"/>
      <c r="AH36" s="176"/>
      <c r="AI36" s="177"/>
      <c r="AJ36" s="177"/>
      <c r="AK36" s="177"/>
      <c r="AL36" s="178"/>
      <c r="AM36" s="180"/>
      <c r="AN36" s="180"/>
      <c r="AO36" s="154"/>
      <c r="AQ36" s="135"/>
      <c r="AR36" s="135"/>
      <c r="AU36" s="136"/>
    </row>
    <row r="37" spans="1:47" ht="18" customHeight="1" x14ac:dyDescent="0.2">
      <c r="A37" s="137">
        <v>42649</v>
      </c>
      <c r="B37" s="139" t="s">
        <v>206</v>
      </c>
      <c r="C37" s="140"/>
      <c r="D37" s="140"/>
      <c r="E37" s="140"/>
      <c r="F37" s="141"/>
      <c r="G37" s="142" t="s">
        <v>105</v>
      </c>
      <c r="H37" s="144"/>
      <c r="I37" s="146"/>
      <c r="J37" s="147">
        <v>60</v>
      </c>
      <c r="K37" s="149">
        <v>30</v>
      </c>
      <c r="L37" s="151"/>
      <c r="M37" s="147"/>
      <c r="N37" s="149"/>
      <c r="O37" s="147"/>
      <c r="P37" s="167"/>
      <c r="Q37" s="147"/>
      <c r="R37" s="167"/>
      <c r="S37" s="162"/>
      <c r="T37" s="163"/>
      <c r="U37" s="165"/>
      <c r="V37" s="162"/>
      <c r="W37" s="163"/>
      <c r="X37" s="165"/>
      <c r="Y37" s="155"/>
      <c r="Z37" s="157"/>
      <c r="AA37" s="159"/>
      <c r="AB37" s="159"/>
      <c r="AC37" s="159"/>
      <c r="AD37" s="160"/>
      <c r="AE37" s="12"/>
      <c r="AF37" s="172"/>
      <c r="AG37" s="172" t="s">
        <v>115</v>
      </c>
      <c r="AH37" s="139" t="s">
        <v>218</v>
      </c>
      <c r="AI37" s="174"/>
      <c r="AJ37" s="174"/>
      <c r="AK37" s="174"/>
      <c r="AL37" s="175"/>
      <c r="AM37" s="179">
        <v>28</v>
      </c>
      <c r="AN37" s="179">
        <v>10</v>
      </c>
      <c r="AO37" s="153">
        <v>5</v>
      </c>
      <c r="AQ37" s="135">
        <f>IF(G37="x", 1,0)</f>
        <v>1</v>
      </c>
      <c r="AR37" s="135">
        <f>IF(H37="x", 1,0)</f>
        <v>0</v>
      </c>
      <c r="AU37" s="136">
        <f>IF(A37="","",1)</f>
        <v>1</v>
      </c>
    </row>
    <row r="38" spans="1:47" ht="18" customHeight="1" thickBot="1" x14ac:dyDescent="0.25">
      <c r="A38" s="138"/>
      <c r="B38" s="169" t="s">
        <v>207</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c r="AF38" s="173"/>
      <c r="AG38" s="173"/>
      <c r="AH38" s="176"/>
      <c r="AI38" s="177"/>
      <c r="AJ38" s="177"/>
      <c r="AK38" s="177"/>
      <c r="AL38" s="178"/>
      <c r="AM38" s="180"/>
      <c r="AN38" s="180"/>
      <c r="AO38" s="154"/>
      <c r="AQ38" s="135"/>
      <c r="AR38" s="135"/>
      <c r="AU38" s="136"/>
    </row>
    <row r="39" spans="1:47" ht="18" customHeight="1" x14ac:dyDescent="0.2">
      <c r="A39" s="137">
        <v>42649</v>
      </c>
      <c r="B39" s="139" t="s">
        <v>208</v>
      </c>
      <c r="C39" s="140"/>
      <c r="D39" s="140"/>
      <c r="E39" s="140"/>
      <c r="F39" s="141"/>
      <c r="G39" s="142" t="s">
        <v>105</v>
      </c>
      <c r="H39" s="144"/>
      <c r="I39" s="146"/>
      <c r="J39" s="147">
        <v>60</v>
      </c>
      <c r="K39" s="149">
        <v>270</v>
      </c>
      <c r="L39" s="151"/>
      <c r="M39" s="147"/>
      <c r="N39" s="149"/>
      <c r="O39" s="147"/>
      <c r="P39" s="167"/>
      <c r="Q39" s="147"/>
      <c r="R39" s="167"/>
      <c r="S39" s="162"/>
      <c r="T39" s="163"/>
      <c r="U39" s="165"/>
      <c r="V39" s="162"/>
      <c r="W39" s="163"/>
      <c r="X39" s="165"/>
      <c r="Y39" s="155"/>
      <c r="Z39" s="157"/>
      <c r="AA39" s="159"/>
      <c r="AB39" s="159"/>
      <c r="AC39" s="159"/>
      <c r="AD39" s="160"/>
      <c r="AE39" s="12"/>
      <c r="AF39" s="172"/>
      <c r="AG39" s="172" t="s">
        <v>115</v>
      </c>
      <c r="AH39" s="139" t="s">
        <v>218</v>
      </c>
      <c r="AI39" s="174"/>
      <c r="AJ39" s="174"/>
      <c r="AK39" s="174"/>
      <c r="AL39" s="175"/>
      <c r="AM39" s="179">
        <v>28</v>
      </c>
      <c r="AN39" s="179">
        <v>10</v>
      </c>
      <c r="AO39" s="153">
        <v>5</v>
      </c>
      <c r="AQ39" s="135">
        <f>IF(G39="x", 1,0)</f>
        <v>1</v>
      </c>
      <c r="AR39" s="135">
        <f>IF(H39="x", 1,0)</f>
        <v>0</v>
      </c>
      <c r="AU39" s="136">
        <f>IF(A39="","",1)</f>
        <v>1</v>
      </c>
    </row>
    <row r="40" spans="1:47" ht="18" customHeight="1" thickBot="1" x14ac:dyDescent="0.25">
      <c r="A40" s="138"/>
      <c r="B40" s="169" t="s">
        <v>209</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42650</v>
      </c>
      <c r="B41" s="139" t="s">
        <v>210</v>
      </c>
      <c r="C41" s="140"/>
      <c r="D41" s="140"/>
      <c r="E41" s="140"/>
      <c r="F41" s="141"/>
      <c r="G41" s="142"/>
      <c r="H41" s="144" t="s">
        <v>105</v>
      </c>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115</v>
      </c>
      <c r="AH41" s="139" t="s">
        <v>218</v>
      </c>
      <c r="AI41" s="174"/>
      <c r="AJ41" s="174"/>
      <c r="AK41" s="174"/>
      <c r="AL41" s="175"/>
      <c r="AM41" s="179">
        <v>28</v>
      </c>
      <c r="AN41" s="179">
        <v>10</v>
      </c>
      <c r="AO41" s="153">
        <v>5</v>
      </c>
      <c r="AQ41" s="135">
        <f>IF(G41="x", 1,0)</f>
        <v>0</v>
      </c>
      <c r="AR41" s="135">
        <f>IF(H41="x", 1,0)</f>
        <v>1</v>
      </c>
      <c r="AU41" s="136">
        <f>IF(A41="","",1)</f>
        <v>1</v>
      </c>
    </row>
    <row r="42" spans="1:47" ht="18" customHeight="1" thickBot="1" x14ac:dyDescent="0.25">
      <c r="A42" s="138"/>
      <c r="B42" s="169" t="s">
        <v>211</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42651</v>
      </c>
      <c r="B43" s="139" t="s">
        <v>212</v>
      </c>
      <c r="C43" s="140"/>
      <c r="D43" s="140"/>
      <c r="E43" s="140"/>
      <c r="F43" s="141"/>
      <c r="G43" s="142"/>
      <c r="H43" s="144" t="s">
        <v>105</v>
      </c>
      <c r="I43" s="146"/>
      <c r="J43" s="147"/>
      <c r="K43" s="149"/>
      <c r="L43" s="151"/>
      <c r="M43" s="147"/>
      <c r="N43" s="149"/>
      <c r="O43" s="147"/>
      <c r="P43" s="167"/>
      <c r="Q43" s="147"/>
      <c r="R43" s="167"/>
      <c r="S43" s="162"/>
      <c r="T43" s="163"/>
      <c r="U43" s="165"/>
      <c r="V43" s="162"/>
      <c r="W43" s="163"/>
      <c r="X43" s="165"/>
      <c r="Y43" s="155"/>
      <c r="Z43" s="157"/>
      <c r="AA43" s="159"/>
      <c r="AB43" s="159"/>
      <c r="AC43" s="159"/>
      <c r="AD43" s="160"/>
      <c r="AE43" s="12"/>
      <c r="AF43" s="172"/>
      <c r="AG43" s="172" t="s">
        <v>216</v>
      </c>
      <c r="AH43" s="139" t="s">
        <v>218</v>
      </c>
      <c r="AI43" s="174"/>
      <c r="AJ43" s="174"/>
      <c r="AK43" s="174"/>
      <c r="AL43" s="175"/>
      <c r="AM43" s="179">
        <v>28</v>
      </c>
      <c r="AN43" s="179">
        <v>10</v>
      </c>
      <c r="AO43" s="153">
        <v>10</v>
      </c>
      <c r="AQ43" s="135">
        <f>IF(G43="x", 1,0)</f>
        <v>0</v>
      </c>
      <c r="AR43" s="135">
        <f>IF(H43="x", 1,0)</f>
        <v>1</v>
      </c>
      <c r="AU43" s="136">
        <f>IF(A43="","",1)</f>
        <v>1</v>
      </c>
    </row>
    <row r="44" spans="1:47" ht="18" customHeight="1" thickBot="1" x14ac:dyDescent="0.25">
      <c r="A44" s="138"/>
      <c r="B44" s="169" t="s">
        <v>213</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42651</v>
      </c>
      <c r="B45" s="139" t="s">
        <v>214</v>
      </c>
      <c r="C45" s="140"/>
      <c r="D45" s="140"/>
      <c r="E45" s="140"/>
      <c r="F45" s="141"/>
      <c r="G45" s="142"/>
      <c r="H45" s="144" t="s">
        <v>105</v>
      </c>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115</v>
      </c>
      <c r="AH45" s="139" t="s">
        <v>218</v>
      </c>
      <c r="AI45" s="174"/>
      <c r="AJ45" s="174"/>
      <c r="AK45" s="174"/>
      <c r="AL45" s="175"/>
      <c r="AM45" s="179">
        <v>28</v>
      </c>
      <c r="AN45" s="179">
        <v>10</v>
      </c>
      <c r="AO45" s="153">
        <v>10</v>
      </c>
      <c r="AQ45" s="135">
        <f>IF(G45="x", 1,0)</f>
        <v>0</v>
      </c>
      <c r="AR45" s="135">
        <f>IF(H45="x", 1,0)</f>
        <v>1</v>
      </c>
      <c r="AU45" s="136">
        <f>IF(A45="","",1)</f>
        <v>1</v>
      </c>
    </row>
    <row r="46" spans="1:47" ht="18" customHeight="1" thickBot="1" x14ac:dyDescent="0.25">
      <c r="A46" s="138"/>
      <c r="B46" s="169" t="s">
        <v>215</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42652</v>
      </c>
      <c r="B47" s="139" t="s">
        <v>219</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113</v>
      </c>
      <c r="AH47" s="139" t="s">
        <v>195</v>
      </c>
      <c r="AI47" s="174"/>
      <c r="AJ47" s="174"/>
      <c r="AK47" s="174"/>
      <c r="AL47" s="175"/>
      <c r="AM47" s="179">
        <v>27</v>
      </c>
      <c r="AN47" s="179">
        <v>60</v>
      </c>
      <c r="AO47" s="153">
        <v>8</v>
      </c>
      <c r="AQ47" s="135">
        <f>IF(G47="x", 1,0)</f>
        <v>0</v>
      </c>
      <c r="AR47" s="135">
        <f>IF(H47="x", 1,0)</f>
        <v>0</v>
      </c>
      <c r="AU47" s="136">
        <f>IF(A47="","",1)</f>
        <v>1</v>
      </c>
    </row>
    <row r="48" spans="1:47" ht="18" customHeight="1" thickBot="1" x14ac:dyDescent="0.25">
      <c r="A48" s="138"/>
      <c r="B48" s="169" t="s">
        <v>220</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42653</v>
      </c>
      <c r="B49" s="139" t="s">
        <v>221</v>
      </c>
      <c r="C49" s="140"/>
      <c r="D49" s="140"/>
      <c r="E49" s="140"/>
      <c r="F49" s="141"/>
      <c r="G49" s="142" t="s">
        <v>105</v>
      </c>
      <c r="H49" s="144"/>
      <c r="I49" s="146"/>
      <c r="J49" s="147">
        <v>25</v>
      </c>
      <c r="K49" s="149">
        <v>40</v>
      </c>
      <c r="L49" s="151"/>
      <c r="M49" s="147">
        <v>3</v>
      </c>
      <c r="N49" s="149">
        <v>65</v>
      </c>
      <c r="O49" s="147"/>
      <c r="P49" s="167"/>
      <c r="Q49" s="147"/>
      <c r="R49" s="167"/>
      <c r="S49" s="162"/>
      <c r="T49" s="163"/>
      <c r="U49" s="165"/>
      <c r="V49" s="162"/>
      <c r="W49" s="163"/>
      <c r="X49" s="165"/>
      <c r="Y49" s="155"/>
      <c r="Z49" s="157"/>
      <c r="AA49" s="159"/>
      <c r="AB49" s="159"/>
      <c r="AC49" s="159"/>
      <c r="AD49" s="160"/>
      <c r="AE49" s="12" t="s">
        <v>67</v>
      </c>
      <c r="AF49" s="172"/>
      <c r="AG49" s="172" t="s">
        <v>113</v>
      </c>
      <c r="AH49" s="139" t="s">
        <v>217</v>
      </c>
      <c r="AI49" s="174"/>
      <c r="AJ49" s="174"/>
      <c r="AK49" s="174"/>
      <c r="AL49" s="175"/>
      <c r="AM49" s="179">
        <v>27</v>
      </c>
      <c r="AN49" s="179">
        <v>144</v>
      </c>
      <c r="AO49" s="153">
        <v>8</v>
      </c>
      <c r="AQ49" s="135">
        <f>IF(G49="x", 1,0)</f>
        <v>1</v>
      </c>
      <c r="AR49" s="135">
        <f>IF(H49="x", 1,0)</f>
        <v>0</v>
      </c>
      <c r="AU49" s="136">
        <f>IF(A49="","",1)</f>
        <v>1</v>
      </c>
    </row>
    <row r="50" spans="1:47" ht="18" customHeight="1" thickBot="1" x14ac:dyDescent="0.25">
      <c r="A50" s="138"/>
      <c r="B50" s="169" t="s">
        <v>197</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218963</v>
      </c>
      <c r="AF50" s="173"/>
      <c r="AG50" s="173"/>
      <c r="AH50" s="176"/>
      <c r="AI50" s="177"/>
      <c r="AJ50" s="177"/>
      <c r="AK50" s="177"/>
      <c r="AL50" s="178"/>
      <c r="AM50" s="180"/>
      <c r="AN50" s="180"/>
      <c r="AO50" s="154"/>
      <c r="AQ50" s="135"/>
      <c r="AR50" s="135"/>
      <c r="AU50" s="136"/>
    </row>
    <row r="51" spans="1:47" ht="18" customHeight="1" x14ac:dyDescent="0.2">
      <c r="A51" s="137">
        <v>42654</v>
      </c>
      <c r="B51" s="139" t="s">
        <v>223</v>
      </c>
      <c r="C51" s="140"/>
      <c r="D51" s="140"/>
      <c r="E51" s="140"/>
      <c r="F51" s="141"/>
      <c r="G51" s="142" t="s">
        <v>105</v>
      </c>
      <c r="H51" s="144"/>
      <c r="I51" s="146"/>
      <c r="J51" s="147">
        <v>15</v>
      </c>
      <c r="K51" s="149">
        <v>8</v>
      </c>
      <c r="L51" s="151"/>
      <c r="M51" s="147">
        <v>3</v>
      </c>
      <c r="N51" s="149">
        <v>32</v>
      </c>
      <c r="O51" s="147"/>
      <c r="P51" s="167"/>
      <c r="Q51" s="147"/>
      <c r="R51" s="167"/>
      <c r="S51" s="162"/>
      <c r="T51" s="163"/>
      <c r="U51" s="165"/>
      <c r="V51" s="162"/>
      <c r="W51" s="163"/>
      <c r="X51" s="165"/>
      <c r="Y51" s="155"/>
      <c r="Z51" s="157"/>
      <c r="AA51" s="159"/>
      <c r="AB51" s="159"/>
      <c r="AC51" s="159"/>
      <c r="AD51" s="160"/>
      <c r="AE51" s="12" t="s">
        <v>67</v>
      </c>
      <c r="AF51" s="172"/>
      <c r="AG51" s="172" t="s">
        <v>113</v>
      </c>
      <c r="AH51" s="139" t="s">
        <v>217</v>
      </c>
      <c r="AI51" s="174"/>
      <c r="AJ51" s="174"/>
      <c r="AK51" s="174"/>
      <c r="AL51" s="175"/>
      <c r="AM51" s="179">
        <v>27</v>
      </c>
      <c r="AN51" s="179">
        <v>149</v>
      </c>
      <c r="AO51" s="153">
        <v>10</v>
      </c>
      <c r="AQ51" s="135">
        <f>IF(G51="x", 1,0)</f>
        <v>1</v>
      </c>
      <c r="AR51" s="135">
        <f>IF(H51="x", 1,0)</f>
        <v>0</v>
      </c>
      <c r="AU51" s="136">
        <f>IF(A51="","",1)</f>
        <v>1</v>
      </c>
    </row>
    <row r="52" spans="1:47" ht="18" customHeight="1" thickBot="1" x14ac:dyDescent="0.25">
      <c r="A52" s="138"/>
      <c r="B52" s="169" t="s">
        <v>222</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227220</v>
      </c>
      <c r="AF52" s="173"/>
      <c r="AG52" s="173"/>
      <c r="AH52" s="176"/>
      <c r="AI52" s="177"/>
      <c r="AJ52" s="177"/>
      <c r="AK52" s="177"/>
      <c r="AL52" s="178"/>
      <c r="AM52" s="180"/>
      <c r="AN52" s="180"/>
      <c r="AO52" s="154"/>
      <c r="AQ52" s="135"/>
      <c r="AR52" s="135"/>
      <c r="AU52" s="136"/>
    </row>
    <row r="53" spans="1:47" ht="18" customHeight="1" x14ac:dyDescent="0.2">
      <c r="A53" s="137">
        <v>42655</v>
      </c>
      <c r="B53" s="139" t="s">
        <v>224</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113</v>
      </c>
      <c r="AH53" s="139" t="s">
        <v>195</v>
      </c>
      <c r="AI53" s="174"/>
      <c r="AJ53" s="174"/>
      <c r="AK53" s="174"/>
      <c r="AL53" s="175"/>
      <c r="AM53" s="179">
        <v>27</v>
      </c>
      <c r="AN53" s="179">
        <v>150</v>
      </c>
      <c r="AO53" s="153">
        <v>5</v>
      </c>
      <c r="AQ53" s="135">
        <f>IF(G53="x", 1,0)</f>
        <v>0</v>
      </c>
      <c r="AR53" s="135">
        <f>IF(H53="x", 1,0)</f>
        <v>0</v>
      </c>
      <c r="AU53" s="136">
        <f>IF(A53="","",1)</f>
        <v>1</v>
      </c>
    </row>
    <row r="54" spans="1:47" ht="18" customHeight="1" thickBot="1" x14ac:dyDescent="0.25">
      <c r="A54" s="138"/>
      <c r="B54" s="169" t="s">
        <v>225</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42656</v>
      </c>
      <c r="B55" s="139" t="s">
        <v>226</v>
      </c>
      <c r="C55" s="140"/>
      <c r="D55" s="140"/>
      <c r="E55" s="140"/>
      <c r="F55" s="141"/>
      <c r="G55" s="142" t="s">
        <v>105</v>
      </c>
      <c r="H55" s="144"/>
      <c r="I55" s="146"/>
      <c r="J55" s="147">
        <v>15</v>
      </c>
      <c r="K55" s="149">
        <v>15</v>
      </c>
      <c r="L55" s="151"/>
      <c r="M55" s="147">
        <v>3</v>
      </c>
      <c r="N55" s="149">
        <v>28</v>
      </c>
      <c r="O55" s="147">
        <v>20</v>
      </c>
      <c r="P55" s="167">
        <v>2</v>
      </c>
      <c r="Q55" s="147"/>
      <c r="R55" s="167"/>
      <c r="S55" s="162"/>
      <c r="T55" s="163"/>
      <c r="U55" s="165"/>
      <c r="V55" s="162"/>
      <c r="W55" s="163"/>
      <c r="X55" s="165"/>
      <c r="Y55" s="155"/>
      <c r="Z55" s="157"/>
      <c r="AA55" s="159"/>
      <c r="AB55" s="159"/>
      <c r="AC55" s="159"/>
      <c r="AD55" s="160"/>
      <c r="AE55" s="12" t="s">
        <v>67</v>
      </c>
      <c r="AF55" s="172"/>
      <c r="AG55" s="172" t="s">
        <v>113</v>
      </c>
      <c r="AH55" s="139" t="s">
        <v>217</v>
      </c>
      <c r="AI55" s="174"/>
      <c r="AJ55" s="174"/>
      <c r="AK55" s="174"/>
      <c r="AL55" s="175"/>
      <c r="AM55" s="179">
        <v>27</v>
      </c>
      <c r="AN55" s="179">
        <v>220</v>
      </c>
      <c r="AO55" s="153">
        <v>15</v>
      </c>
      <c r="AQ55" s="135">
        <f>IF(G55="x", 1,0)</f>
        <v>1</v>
      </c>
      <c r="AR55" s="135">
        <f>IF(H55="x", 1,0)</f>
        <v>0</v>
      </c>
      <c r="AU55" s="136">
        <f>IF(A55="","",1)</f>
        <v>1</v>
      </c>
    </row>
    <row r="56" spans="1:47" ht="18" customHeight="1" thickBot="1" x14ac:dyDescent="0.25">
      <c r="A56" s="138"/>
      <c r="B56" s="169" t="s">
        <v>227</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228291</v>
      </c>
      <c r="AF56" s="173"/>
      <c r="AG56" s="173"/>
      <c r="AH56" s="176"/>
      <c r="AI56" s="177"/>
      <c r="AJ56" s="177"/>
      <c r="AK56" s="177"/>
      <c r="AL56" s="178"/>
      <c r="AM56" s="180"/>
      <c r="AN56" s="180"/>
      <c r="AO56" s="154"/>
      <c r="AQ56" s="135"/>
      <c r="AR56" s="135"/>
      <c r="AU56" s="136"/>
    </row>
    <row r="57" spans="1:47" ht="18" customHeight="1" x14ac:dyDescent="0.2">
      <c r="A57" s="137">
        <v>42657</v>
      </c>
      <c r="B57" s="139" t="s">
        <v>230</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t="s">
        <v>113</v>
      </c>
      <c r="AH57" s="139" t="s">
        <v>195</v>
      </c>
      <c r="AI57" s="174"/>
      <c r="AJ57" s="174"/>
      <c r="AK57" s="174"/>
      <c r="AL57" s="175"/>
      <c r="AM57" s="179">
        <v>27</v>
      </c>
      <c r="AN57" s="179">
        <v>220</v>
      </c>
      <c r="AO57" s="153">
        <v>10</v>
      </c>
      <c r="AQ57" s="135">
        <f>IF(G57="x", 1,0)</f>
        <v>0</v>
      </c>
      <c r="AR57" s="135">
        <f>IF(H57="x", 1,0)</f>
        <v>0</v>
      </c>
      <c r="AU57" s="136">
        <f>IF(A57="","",2)</f>
        <v>2</v>
      </c>
    </row>
    <row r="58" spans="1:47" ht="18" customHeight="1" thickBot="1" x14ac:dyDescent="0.25">
      <c r="A58" s="138"/>
      <c r="B58" s="169" t="s">
        <v>231</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42658</v>
      </c>
      <c r="B59" s="139" t="s">
        <v>232</v>
      </c>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c r="AA59" s="159"/>
      <c r="AB59" s="159"/>
      <c r="AC59" s="159"/>
      <c r="AD59" s="160"/>
      <c r="AE59" s="12"/>
      <c r="AF59" s="172"/>
      <c r="AG59" s="172" t="s">
        <v>113</v>
      </c>
      <c r="AH59" s="139" t="s">
        <v>195</v>
      </c>
      <c r="AI59" s="174"/>
      <c r="AJ59" s="174"/>
      <c r="AK59" s="174"/>
      <c r="AL59" s="175"/>
      <c r="AM59" s="179">
        <v>27</v>
      </c>
      <c r="AN59" s="179">
        <v>200</v>
      </c>
      <c r="AO59" s="153">
        <v>5</v>
      </c>
      <c r="AQ59" s="135">
        <f>IF(G59="x", 1,0)</f>
        <v>0</v>
      </c>
      <c r="AR59" s="135">
        <f>IF(H59="x", 1,0)</f>
        <v>0</v>
      </c>
      <c r="AU59" s="136">
        <f>IF(A59="","",2)</f>
        <v>2</v>
      </c>
    </row>
    <row r="60" spans="1:47" ht="18" customHeight="1" thickBot="1" x14ac:dyDescent="0.25">
      <c r="A60" s="138"/>
      <c r="B60" s="169" t="s">
        <v>233</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42659</v>
      </c>
      <c r="B61" s="139" t="s">
        <v>234</v>
      </c>
      <c r="C61" s="140"/>
      <c r="D61" s="140"/>
      <c r="E61" s="140"/>
      <c r="F61" s="141"/>
      <c r="G61" s="142" t="s">
        <v>105</v>
      </c>
      <c r="H61" s="144"/>
      <c r="I61" s="146"/>
      <c r="J61" s="147">
        <v>20</v>
      </c>
      <c r="K61" s="149">
        <v>10</v>
      </c>
      <c r="L61" s="151"/>
      <c r="M61" s="147">
        <v>3</v>
      </c>
      <c r="N61" s="149">
        <v>40</v>
      </c>
      <c r="O61" s="147"/>
      <c r="P61" s="167"/>
      <c r="Q61" s="147"/>
      <c r="R61" s="167"/>
      <c r="S61" s="162"/>
      <c r="T61" s="163"/>
      <c r="U61" s="165"/>
      <c r="V61" s="162"/>
      <c r="W61" s="163"/>
      <c r="X61" s="165"/>
      <c r="Y61" s="155"/>
      <c r="Z61" s="157"/>
      <c r="AA61" s="159"/>
      <c r="AB61" s="159"/>
      <c r="AC61" s="159"/>
      <c r="AD61" s="160"/>
      <c r="AE61" s="12" t="s">
        <v>67</v>
      </c>
      <c r="AF61" s="172" t="s">
        <v>169</v>
      </c>
      <c r="AG61" s="172" t="s">
        <v>113</v>
      </c>
      <c r="AH61" s="139" t="str">
        <f t="shared" ref="AH61" si="0">$AH$55</f>
        <v>tourné épave</v>
      </c>
      <c r="AI61" s="174"/>
      <c r="AJ61" s="174"/>
      <c r="AK61" s="174"/>
      <c r="AL61" s="175"/>
      <c r="AM61" s="179">
        <v>27</v>
      </c>
      <c r="AN61" s="179">
        <v>200</v>
      </c>
      <c r="AO61" s="153">
        <v>5</v>
      </c>
      <c r="AQ61" s="135">
        <f>IF(G61="x", 1,0)</f>
        <v>1</v>
      </c>
      <c r="AR61" s="135">
        <f>IF(H61="x", 1,0)</f>
        <v>0</v>
      </c>
      <c r="AU61" s="136">
        <f>IF(A61="","",2)</f>
        <v>2</v>
      </c>
    </row>
    <row r="62" spans="1:47" ht="18" customHeight="1" thickBot="1" x14ac:dyDescent="0.25">
      <c r="A62" s="138"/>
      <c r="B62" s="169" t="s">
        <v>235</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199473</v>
      </c>
      <c r="AF62" s="173"/>
      <c r="AG62" s="173"/>
      <c r="AH62" s="176"/>
      <c r="AI62" s="177"/>
      <c r="AJ62" s="177"/>
      <c r="AK62" s="177"/>
      <c r="AL62" s="178"/>
      <c r="AM62" s="180"/>
      <c r="AN62" s="180"/>
      <c r="AO62" s="154"/>
      <c r="AQ62" s="135"/>
      <c r="AR62" s="135"/>
      <c r="AU62" s="136"/>
    </row>
    <row r="63" spans="1:47" ht="18" customHeight="1" x14ac:dyDescent="0.2">
      <c r="A63" s="137">
        <v>42660</v>
      </c>
      <c r="B63" s="139" t="s">
        <v>236</v>
      </c>
      <c r="C63" s="140"/>
      <c r="D63" s="140"/>
      <c r="E63" s="140"/>
      <c r="F63" s="141"/>
      <c r="G63" s="142" t="s">
        <v>105</v>
      </c>
      <c r="H63" s="144"/>
      <c r="I63" s="146"/>
      <c r="J63" s="147">
        <v>20</v>
      </c>
      <c r="K63" s="149">
        <v>5</v>
      </c>
      <c r="L63" s="151"/>
      <c r="M63" s="147">
        <v>3</v>
      </c>
      <c r="N63" s="149">
        <v>18</v>
      </c>
      <c r="O63" s="147"/>
      <c r="P63" s="167"/>
      <c r="Q63" s="147"/>
      <c r="R63" s="167"/>
      <c r="S63" s="162"/>
      <c r="T63" s="163"/>
      <c r="U63" s="165"/>
      <c r="V63" s="162"/>
      <c r="W63" s="163"/>
      <c r="X63" s="165"/>
      <c r="Y63" s="155"/>
      <c r="Z63" s="157"/>
      <c r="AA63" s="159"/>
      <c r="AB63" s="159"/>
      <c r="AC63" s="159"/>
      <c r="AD63" s="160"/>
      <c r="AE63" s="12" t="s">
        <v>67</v>
      </c>
      <c r="AF63" s="172" t="s">
        <v>169</v>
      </c>
      <c r="AG63" s="172" t="s">
        <v>113</v>
      </c>
      <c r="AH63" s="139" t="str">
        <f t="shared" ref="AH63" si="1">$AH$55</f>
        <v>tourné épave</v>
      </c>
      <c r="AI63" s="174"/>
      <c r="AJ63" s="174"/>
      <c r="AK63" s="174"/>
      <c r="AL63" s="175"/>
      <c r="AM63" s="179">
        <v>27</v>
      </c>
      <c r="AN63" s="179">
        <v>200</v>
      </c>
      <c r="AO63" s="153">
        <v>5</v>
      </c>
      <c r="AQ63" s="135">
        <f>IF(G63="x", 1,0)</f>
        <v>1</v>
      </c>
      <c r="AR63" s="135">
        <f>IF(H63="x", 1,0)</f>
        <v>0</v>
      </c>
      <c r="AU63" s="136">
        <f>IF(A63="","",2)</f>
        <v>2</v>
      </c>
    </row>
    <row r="64" spans="1:47" ht="18" customHeight="1" thickBot="1" x14ac:dyDescent="0.25">
      <c r="A64" s="138"/>
      <c r="B64" s="169" t="s">
        <v>237</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199356</v>
      </c>
      <c r="AF64" s="173"/>
      <c r="AG64" s="173"/>
      <c r="AH64" s="176"/>
      <c r="AI64" s="177"/>
      <c r="AJ64" s="177"/>
      <c r="AK64" s="177"/>
      <c r="AL64" s="178"/>
      <c r="AM64" s="180"/>
      <c r="AN64" s="180"/>
      <c r="AO64" s="154"/>
      <c r="AQ64" s="135"/>
      <c r="AR64" s="135"/>
      <c r="AU64" s="136"/>
    </row>
    <row r="65" spans="1:47" ht="18" customHeight="1" x14ac:dyDescent="0.2">
      <c r="A65" s="137">
        <v>42661</v>
      </c>
      <c r="B65" s="139" t="s">
        <v>238</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t="s">
        <v>113</v>
      </c>
      <c r="AH65" s="139" t="s">
        <v>195</v>
      </c>
      <c r="AI65" s="174"/>
      <c r="AJ65" s="174"/>
      <c r="AK65" s="174"/>
      <c r="AL65" s="175"/>
      <c r="AM65" s="179">
        <v>27</v>
      </c>
      <c r="AN65" s="179">
        <v>200</v>
      </c>
      <c r="AO65" s="153">
        <v>5</v>
      </c>
      <c r="AQ65" s="135">
        <f>IF(G65="x", 1,0)</f>
        <v>0</v>
      </c>
      <c r="AR65" s="135">
        <f>IF(H65="x", 1,0)</f>
        <v>0</v>
      </c>
      <c r="AU65" s="136">
        <f>IF(A65="","",2)</f>
        <v>2</v>
      </c>
    </row>
    <row r="66" spans="1:47" ht="18" customHeight="1" thickBot="1" x14ac:dyDescent="0.25">
      <c r="A66" s="138"/>
      <c r="B66" s="169" t="s">
        <v>205</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42662</v>
      </c>
      <c r="B67" s="139" t="s">
        <v>228</v>
      </c>
      <c r="C67" s="140"/>
      <c r="D67" s="140"/>
      <c r="E67" s="140"/>
      <c r="F67" s="141"/>
      <c r="G67" s="142" t="s">
        <v>105</v>
      </c>
      <c r="H67" s="144"/>
      <c r="I67" s="146"/>
      <c r="J67" s="147"/>
      <c r="K67" s="149"/>
      <c r="L67" s="151"/>
      <c r="M67" s="147">
        <v>3</v>
      </c>
      <c r="N67" s="149">
        <v>90</v>
      </c>
      <c r="O67" s="147"/>
      <c r="P67" s="167"/>
      <c r="Q67" s="147"/>
      <c r="R67" s="167"/>
      <c r="S67" s="162"/>
      <c r="T67" s="163"/>
      <c r="U67" s="165"/>
      <c r="V67" s="162"/>
      <c r="W67" s="163"/>
      <c r="X67" s="165"/>
      <c r="Y67" s="155"/>
      <c r="Z67" s="157"/>
      <c r="AA67" s="159"/>
      <c r="AB67" s="159"/>
      <c r="AC67" s="159"/>
      <c r="AD67" s="160"/>
      <c r="AE67" s="12" t="s">
        <v>67</v>
      </c>
      <c r="AF67" s="172" t="s">
        <v>169</v>
      </c>
      <c r="AG67" s="172" t="s">
        <v>113</v>
      </c>
      <c r="AH67" s="139" t="str">
        <f t="shared" ref="AH67" si="2">$AH$55</f>
        <v>tourné épave</v>
      </c>
      <c r="AI67" s="174"/>
      <c r="AJ67" s="174"/>
      <c r="AK67" s="174"/>
      <c r="AL67" s="175"/>
      <c r="AM67" s="179">
        <v>27</v>
      </c>
      <c r="AN67" s="179">
        <v>197</v>
      </c>
      <c r="AO67" s="153">
        <v>7</v>
      </c>
      <c r="AQ67" s="135">
        <f>IF(G67="x", 1,0)</f>
        <v>1</v>
      </c>
      <c r="AR67" s="135">
        <f>IF(H67="x", 1,0)</f>
        <v>0</v>
      </c>
      <c r="AU67" s="136">
        <f>IF(A67="","",2)</f>
        <v>2</v>
      </c>
    </row>
    <row r="68" spans="1:47" ht="18" customHeight="1" thickBot="1" x14ac:dyDescent="0.25">
      <c r="A68" s="138"/>
      <c r="B68" s="169" t="s">
        <v>229</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227231</v>
      </c>
      <c r="AF68" s="173"/>
      <c r="AG68" s="173"/>
      <c r="AH68" s="176"/>
      <c r="AI68" s="177"/>
      <c r="AJ68" s="177"/>
      <c r="AK68" s="177"/>
      <c r="AL68" s="178"/>
      <c r="AM68" s="180"/>
      <c r="AN68" s="180"/>
      <c r="AO68" s="154"/>
      <c r="AQ68" s="135"/>
      <c r="AR68" s="135"/>
      <c r="AU68" s="136"/>
    </row>
    <row r="69" spans="1:47" ht="18" customHeight="1" x14ac:dyDescent="0.2">
      <c r="A69" s="137">
        <v>42663</v>
      </c>
      <c r="B69" s="139" t="s">
        <v>239</v>
      </c>
      <c r="C69" s="140"/>
      <c r="D69" s="140"/>
      <c r="E69" s="140"/>
      <c r="F69" s="141"/>
      <c r="G69" s="142" t="s">
        <v>105</v>
      </c>
      <c r="H69" s="144"/>
      <c r="I69" s="146"/>
      <c r="J69" s="147"/>
      <c r="K69" s="149"/>
      <c r="L69" s="151"/>
      <c r="M69" s="147">
        <v>3</v>
      </c>
      <c r="N69" s="149">
        <v>25</v>
      </c>
      <c r="O69" s="147"/>
      <c r="P69" s="167"/>
      <c r="Q69" s="147"/>
      <c r="R69" s="167"/>
      <c r="S69" s="162"/>
      <c r="T69" s="163"/>
      <c r="U69" s="165"/>
      <c r="V69" s="162"/>
      <c r="W69" s="163"/>
      <c r="X69" s="165"/>
      <c r="Y69" s="155"/>
      <c r="Z69" s="157"/>
      <c r="AA69" s="159"/>
      <c r="AB69" s="159"/>
      <c r="AC69" s="159"/>
      <c r="AD69" s="160"/>
      <c r="AE69" s="12"/>
      <c r="AF69" s="172"/>
      <c r="AG69" s="172" t="s">
        <v>113</v>
      </c>
      <c r="AH69" s="139" t="s">
        <v>217</v>
      </c>
      <c r="AI69" s="174"/>
      <c r="AJ69" s="174"/>
      <c r="AK69" s="174"/>
      <c r="AL69" s="175"/>
      <c r="AM69" s="179">
        <v>28</v>
      </c>
      <c r="AN69" s="179">
        <v>230</v>
      </c>
      <c r="AO69" s="153">
        <v>12</v>
      </c>
      <c r="AQ69" s="135">
        <f>IF(G69="x", 1,0)</f>
        <v>1</v>
      </c>
      <c r="AR69" s="135">
        <f>IF(H69="x", 1,0)</f>
        <v>0</v>
      </c>
      <c r="AU69" s="136">
        <f>IF(A69="","",2)</f>
        <v>2</v>
      </c>
    </row>
    <row r="70" spans="1:47" ht="18" customHeight="1" thickBot="1" x14ac:dyDescent="0.25">
      <c r="A70" s="138"/>
      <c r="B70" s="169" t="s">
        <v>240</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v>42664</v>
      </c>
      <c r="B71" s="139" t="s">
        <v>241</v>
      </c>
      <c r="C71" s="140"/>
      <c r="D71" s="140"/>
      <c r="E71" s="140"/>
      <c r="F71" s="141"/>
      <c r="G71" s="142" t="s">
        <v>105</v>
      </c>
      <c r="H71" s="144"/>
      <c r="I71" s="146"/>
      <c r="J71" s="147">
        <v>15</v>
      </c>
      <c r="K71" s="149">
        <v>5</v>
      </c>
      <c r="L71" s="151"/>
      <c r="M71" s="147">
        <v>2</v>
      </c>
      <c r="N71" s="149">
        <v>5</v>
      </c>
      <c r="O71" s="147"/>
      <c r="P71" s="167"/>
      <c r="Q71" s="147"/>
      <c r="R71" s="167"/>
      <c r="S71" s="162"/>
      <c r="T71" s="163"/>
      <c r="U71" s="165"/>
      <c r="V71" s="162"/>
      <c r="W71" s="163"/>
      <c r="X71" s="165"/>
      <c r="Y71" s="155"/>
      <c r="Z71" s="157"/>
      <c r="AA71" s="159"/>
      <c r="AB71" s="159"/>
      <c r="AC71" s="159"/>
      <c r="AD71" s="160"/>
      <c r="AE71" s="12"/>
      <c r="AF71" s="172"/>
      <c r="AG71" s="172" t="s">
        <v>113</v>
      </c>
      <c r="AH71" s="139" t="str">
        <f t="shared" ref="AH71" si="3">$AH$69</f>
        <v>tourné épave</v>
      </c>
      <c r="AI71" s="174"/>
      <c r="AJ71" s="174"/>
      <c r="AK71" s="174"/>
      <c r="AL71" s="175"/>
      <c r="AM71" s="179">
        <v>28</v>
      </c>
      <c r="AN71" s="179">
        <v>208</v>
      </c>
      <c r="AO71" s="153">
        <v>5</v>
      </c>
      <c r="AQ71" s="135">
        <f>IF(G71="x", 1,0)</f>
        <v>1</v>
      </c>
      <c r="AR71" s="135">
        <f>IF(H71="x", 1,0)</f>
        <v>0</v>
      </c>
      <c r="AU71" s="136">
        <f>IF(A71="","",2)</f>
        <v>2</v>
      </c>
    </row>
    <row r="72" spans="1:47" ht="18" customHeight="1" thickBot="1" x14ac:dyDescent="0.25">
      <c r="A72" s="138"/>
      <c r="B72" s="169" t="s">
        <v>242</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42664</v>
      </c>
      <c r="B73" s="139" t="s">
        <v>243</v>
      </c>
      <c r="C73" s="140"/>
      <c r="D73" s="140"/>
      <c r="E73" s="140"/>
      <c r="F73" s="141"/>
      <c r="G73" s="142" t="s">
        <v>105</v>
      </c>
      <c r="H73" s="144"/>
      <c r="I73" s="146"/>
      <c r="J73" s="147"/>
      <c r="K73" s="149"/>
      <c r="L73" s="151"/>
      <c r="M73" s="147">
        <v>3</v>
      </c>
      <c r="N73" s="149">
        <v>28</v>
      </c>
      <c r="O73" s="147"/>
      <c r="P73" s="167"/>
      <c r="Q73" s="147"/>
      <c r="R73" s="167"/>
      <c r="S73" s="162"/>
      <c r="T73" s="163"/>
      <c r="U73" s="165"/>
      <c r="V73" s="162"/>
      <c r="W73" s="163"/>
      <c r="X73" s="165"/>
      <c r="Y73" s="155"/>
      <c r="Z73" s="157"/>
      <c r="AA73" s="159"/>
      <c r="AB73" s="159"/>
      <c r="AC73" s="159"/>
      <c r="AD73" s="160"/>
      <c r="AE73" s="12" t="s">
        <v>67</v>
      </c>
      <c r="AF73" s="172" t="s">
        <v>169</v>
      </c>
      <c r="AG73" s="172" t="s">
        <v>113</v>
      </c>
      <c r="AH73" s="139" t="str">
        <f t="shared" ref="AH73" si="4">$AH$69</f>
        <v>tourné épave</v>
      </c>
      <c r="AI73" s="174"/>
      <c r="AJ73" s="174"/>
      <c r="AK73" s="174"/>
      <c r="AL73" s="175"/>
      <c r="AM73" s="179">
        <v>28</v>
      </c>
      <c r="AN73" s="179">
        <v>208</v>
      </c>
      <c r="AO73" s="153">
        <v>5</v>
      </c>
      <c r="AQ73" s="135">
        <f>IF(G73="x", 1,0)</f>
        <v>1</v>
      </c>
      <c r="AR73" s="135">
        <f>IF(H73="x", 1,0)</f>
        <v>0</v>
      </c>
      <c r="AU73" s="136">
        <f>IF(A73="","",2)</f>
        <v>2</v>
      </c>
    </row>
    <row r="74" spans="1:47" ht="18" customHeight="1" thickBot="1" x14ac:dyDescent="0.25">
      <c r="A74" s="138"/>
      <c r="B74" s="169" t="s">
        <v>244</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230465</v>
      </c>
      <c r="AF74" s="173"/>
      <c r="AG74" s="173"/>
      <c r="AH74" s="176"/>
      <c r="AI74" s="177"/>
      <c r="AJ74" s="177"/>
      <c r="AK74" s="177"/>
      <c r="AL74" s="178"/>
      <c r="AM74" s="180"/>
      <c r="AN74" s="180"/>
      <c r="AO74" s="154"/>
      <c r="AQ74" s="135"/>
      <c r="AR74" s="135"/>
      <c r="AU74" s="136"/>
    </row>
    <row r="75" spans="1:47" ht="18" customHeight="1" x14ac:dyDescent="0.2">
      <c r="A75" s="137">
        <v>42665</v>
      </c>
      <c r="B75" s="139" t="s">
        <v>246</v>
      </c>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t="s">
        <v>115</v>
      </c>
      <c r="AH75" s="139" t="s">
        <v>195</v>
      </c>
      <c r="AI75" s="174"/>
      <c r="AJ75" s="174"/>
      <c r="AK75" s="174"/>
      <c r="AL75" s="175"/>
      <c r="AM75" s="179">
        <v>28</v>
      </c>
      <c r="AN75" s="179">
        <v>168</v>
      </c>
      <c r="AO75" s="153">
        <v>12</v>
      </c>
      <c r="AQ75" s="135">
        <f>IF(G75="x", 1,0)</f>
        <v>0</v>
      </c>
      <c r="AR75" s="135">
        <f>IF(H75="x", 1,0)</f>
        <v>0</v>
      </c>
      <c r="AU75" s="136">
        <f>IF(A75="","",2)</f>
        <v>2</v>
      </c>
    </row>
    <row r="76" spans="1:47" ht="18" customHeight="1" thickBot="1" x14ac:dyDescent="0.25">
      <c r="A76" s="138"/>
      <c r="B76" s="169" t="s">
        <v>247</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42666</v>
      </c>
      <c r="B77" s="139" t="s">
        <v>248</v>
      </c>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t="s">
        <v>121</v>
      </c>
      <c r="AH77" s="139" t="s">
        <v>195</v>
      </c>
      <c r="AI77" s="174"/>
      <c r="AJ77" s="174"/>
      <c r="AK77" s="174"/>
      <c r="AL77" s="175"/>
      <c r="AM77" s="179">
        <v>28</v>
      </c>
      <c r="AN77" s="179">
        <v>160</v>
      </c>
      <c r="AO77" s="153">
        <v>15</v>
      </c>
      <c r="AQ77" s="135">
        <f>IF(G77="x", 1,0)</f>
        <v>0</v>
      </c>
      <c r="AR77" s="135">
        <f>IF(H77="x", 1,0)</f>
        <v>0</v>
      </c>
      <c r="AU77" s="136">
        <f>IF(A77="","",2)</f>
        <v>2</v>
      </c>
    </row>
    <row r="78" spans="1:47" ht="18" customHeight="1" thickBot="1" x14ac:dyDescent="0.25">
      <c r="A78" s="138"/>
      <c r="B78" s="169" t="s">
        <v>249</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v>42667</v>
      </c>
      <c r="B79" s="139" t="s">
        <v>250</v>
      </c>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t="s">
        <v>121</v>
      </c>
      <c r="AH79" s="139" t="s">
        <v>195</v>
      </c>
      <c r="AI79" s="174"/>
      <c r="AJ79" s="174"/>
      <c r="AK79" s="174"/>
      <c r="AL79" s="175"/>
      <c r="AM79" s="179">
        <v>28</v>
      </c>
      <c r="AN79" s="179">
        <v>150</v>
      </c>
      <c r="AO79" s="153">
        <v>20</v>
      </c>
      <c r="AQ79" s="135">
        <f>IF(G79="x", 1,0)</f>
        <v>0</v>
      </c>
      <c r="AR79" s="135">
        <f>IF(H79="x", 1,0)</f>
        <v>0</v>
      </c>
      <c r="AU79" s="136">
        <f>IF(A79="","",2)</f>
        <v>2</v>
      </c>
    </row>
    <row r="80" spans="1:47" ht="18" customHeight="1" thickBot="1" x14ac:dyDescent="0.25">
      <c r="A80" s="138"/>
      <c r="B80" s="169" t="s">
        <v>251</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42668</v>
      </c>
      <c r="B81" s="139" t="s">
        <v>252</v>
      </c>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t="s">
        <v>121</v>
      </c>
      <c r="AH81" s="139" t="s">
        <v>254</v>
      </c>
      <c r="AI81" s="174"/>
      <c r="AJ81" s="174"/>
      <c r="AK81" s="174"/>
      <c r="AL81" s="175"/>
      <c r="AM81" s="179">
        <v>28</v>
      </c>
      <c r="AN81" s="179">
        <v>155</v>
      </c>
      <c r="AO81" s="153">
        <v>17</v>
      </c>
      <c r="AQ81" s="135">
        <f>IF(G81="x", 1,0)</f>
        <v>0</v>
      </c>
      <c r="AR81" s="135">
        <f>IF(H81="x", 1,0)</f>
        <v>0</v>
      </c>
      <c r="AU81" s="136">
        <f>IF(A81="","",2)</f>
        <v>2</v>
      </c>
    </row>
    <row r="82" spans="1:47" ht="18" customHeight="1" thickBot="1" x14ac:dyDescent="0.25">
      <c r="A82" s="138"/>
      <c r="B82" s="169" t="s">
        <v>253</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383</v>
      </c>
      <c r="K429" s="184"/>
      <c r="L429" s="45">
        <f>SUM(L23:L426)</f>
        <v>0</v>
      </c>
      <c r="M429" s="183">
        <f>SUM(N23:N426)</f>
        <v>412</v>
      </c>
      <c r="N429" s="184"/>
      <c r="O429" s="183">
        <f>SUM(P23:P426)</f>
        <v>2</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R239:R240"/>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T231:T232"/>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S231:S232"/>
    <mergeCell ref="Q227:Q228"/>
    <mergeCell ref="Q229:Q230"/>
    <mergeCell ref="H189:H190"/>
    <mergeCell ref="I189:I190"/>
    <mergeCell ref="S193:S194"/>
    <mergeCell ref="S203:S204"/>
    <mergeCell ref="O209:O210"/>
    <mergeCell ref="P209:P210"/>
    <mergeCell ref="B209:F209"/>
    <mergeCell ref="G209:G210"/>
    <mergeCell ref="H209:H210"/>
    <mergeCell ref="I209:I210"/>
    <mergeCell ref="J209:J210"/>
    <mergeCell ref="K209:K210"/>
    <mergeCell ref="P213:P214"/>
    <mergeCell ref="J197:J198"/>
    <mergeCell ref="K197:K198"/>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AD143:AD144"/>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B159:F159"/>
    <mergeCell ref="S149:S150"/>
    <mergeCell ref="AF145:AF146"/>
    <mergeCell ref="AG145:AG146"/>
    <mergeCell ref="AD155:AD156"/>
    <mergeCell ref="AF155:AF156"/>
    <mergeCell ref="S153:S154"/>
    <mergeCell ref="AB155:AB156"/>
    <mergeCell ref="L189:L19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J153:J154"/>
    <mergeCell ref="K153:K154"/>
    <mergeCell ref="L153:L154"/>
    <mergeCell ref="AF231:AF232"/>
    <mergeCell ref="AG231:AG232"/>
    <mergeCell ref="AF189:AF190"/>
    <mergeCell ref="AC231:AC232"/>
    <mergeCell ref="N159:N160"/>
    <mergeCell ref="AF191:AF192"/>
    <mergeCell ref="AG191:AG192"/>
    <mergeCell ref="G195:G196"/>
    <mergeCell ref="H195:H196"/>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S197:S198"/>
    <mergeCell ref="B184:F184"/>
    <mergeCell ref="T149:T150"/>
    <mergeCell ref="U149:U150"/>
    <mergeCell ref="V149:V150"/>
    <mergeCell ref="T229:T230"/>
    <mergeCell ref="U229:U230"/>
    <mergeCell ref="AD229:AD230"/>
    <mergeCell ref="M193:M194"/>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P141:P142"/>
    <mergeCell ref="AO227:AO228"/>
    <mergeCell ref="AD227:AD228"/>
    <mergeCell ref="AN231:AN232"/>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K81:K82"/>
    <mergeCell ref="B95:F95"/>
    <mergeCell ref="AA43:AA44"/>
    <mergeCell ref="AB43:AB44"/>
    <mergeCell ref="AC43:AC44"/>
    <mergeCell ref="AD43:AD44"/>
    <mergeCell ref="L81:L82"/>
    <mergeCell ref="AG45:AG46"/>
    <mergeCell ref="X35:X36"/>
    <mergeCell ref="AB39:AB40"/>
    <mergeCell ref="AD77:AD78"/>
    <mergeCell ref="AC39:AC40"/>
    <mergeCell ref="AD39:AD40"/>
    <mergeCell ref="G81:G82"/>
    <mergeCell ref="H81:H82"/>
    <mergeCell ref="I81:I82"/>
    <mergeCell ref="Y77:Y78"/>
    <mergeCell ref="Z77:Z78"/>
    <mergeCell ref="J81:J82"/>
    <mergeCell ref="AC77:AC78"/>
    <mergeCell ref="AA77:AA78"/>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F39:AF40"/>
    <mergeCell ref="AA35:AA36"/>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S143:S144"/>
    <mergeCell ref="T143:T144"/>
    <mergeCell ref="Y137:Y138"/>
    <mergeCell ref="Z137:Z138"/>
    <mergeCell ref="AM35:AM36"/>
    <mergeCell ref="AG39:AG40"/>
    <mergeCell ref="AF41:AF42"/>
    <mergeCell ref="AG41:AG42"/>
    <mergeCell ref="AF43:AF44"/>
    <mergeCell ref="AC143:AC144"/>
    <mergeCell ref="U39:U40"/>
    <mergeCell ref="V39:V40"/>
    <mergeCell ref="R145:R146"/>
    <mergeCell ref="Q147:Q148"/>
    <mergeCell ref="P145:P146"/>
    <mergeCell ref="X145:X146"/>
    <mergeCell ref="Y145:Y146"/>
    <mergeCell ref="Z145:Z146"/>
    <mergeCell ref="S145:S146"/>
    <mergeCell ref="X147:X148"/>
    <mergeCell ref="Y147:Y148"/>
    <mergeCell ref="Z147:Z148"/>
    <mergeCell ref="T145:T146"/>
    <mergeCell ref="AG141:AG142"/>
    <mergeCell ref="U145:U14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A337:AA338"/>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L295:L296"/>
    <mergeCell ref="J307:J308"/>
    <mergeCell ref="K307:K308"/>
    <mergeCell ref="L307:L308"/>
    <mergeCell ref="AG301:AG302"/>
    <mergeCell ref="S303:S304"/>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D335:AD336"/>
    <mergeCell ref="AF335:AF336"/>
    <mergeCell ref="AF329:AF330"/>
    <mergeCell ref="AG329:AG330"/>
    <mergeCell ref="AH329:AL330"/>
    <mergeCell ref="AG335:AG336"/>
    <mergeCell ref="AH335:AL336"/>
    <mergeCell ref="AH333:AL334"/>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H257:H258"/>
    <mergeCell ref="I257:I258"/>
    <mergeCell ref="P335:P336"/>
    <mergeCell ref="S335:S336"/>
    <mergeCell ref="B336:F336"/>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R335:R336"/>
    <mergeCell ref="B330:F330"/>
    <mergeCell ref="B294:F294"/>
    <mergeCell ref="B291:F291"/>
    <mergeCell ref="B292:F292"/>
    <mergeCell ref="B308:F308"/>
    <mergeCell ref="B302:F302"/>
    <mergeCell ref="I329:I330"/>
    <mergeCell ref="J329:J330"/>
    <mergeCell ref="Q329:Q330"/>
    <mergeCell ref="R329:R330"/>
    <mergeCell ref="J295:J296"/>
    <mergeCell ref="K295:K296"/>
    <mergeCell ref="B140:F140"/>
    <mergeCell ref="M139:M140"/>
    <mergeCell ref="V145:V146"/>
    <mergeCell ref="U141:U142"/>
    <mergeCell ref="Y233:Y234"/>
    <mergeCell ref="K229:K2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B329:F329"/>
    <mergeCell ref="B148:F148"/>
    <mergeCell ref="G147:G148"/>
    <mergeCell ref="H147:H148"/>
    <mergeCell ref="I147:I148"/>
    <mergeCell ref="G157:G158"/>
    <mergeCell ref="H157:H158"/>
    <mergeCell ref="I157:I158"/>
    <mergeCell ref="J157:J158"/>
    <mergeCell ref="B158:F158"/>
    <mergeCell ref="K157:K158"/>
    <mergeCell ref="G329:G330"/>
    <mergeCell ref="H329:H330"/>
    <mergeCell ref="M131:M132"/>
    <mergeCell ref="N131:N132"/>
    <mergeCell ref="O131:O132"/>
    <mergeCell ref="P131:P132"/>
    <mergeCell ref="Z329:Z330"/>
    <mergeCell ref="M329:M330"/>
    <mergeCell ref="U329:U330"/>
    <mergeCell ref="V329:V330"/>
    <mergeCell ref="W329:W330"/>
    <mergeCell ref="X329:X330"/>
    <mergeCell ref="Y329:Y330"/>
    <mergeCell ref="O329:O330"/>
    <mergeCell ref="P329:P330"/>
    <mergeCell ref="S329:S330"/>
    <mergeCell ref="Z135:Z136"/>
    <mergeCell ref="L157:L158"/>
    <mergeCell ref="M157:M158"/>
    <mergeCell ref="G159:G160"/>
    <mergeCell ref="H159:H160"/>
    <mergeCell ref="K159:K160"/>
    <mergeCell ref="G139:G140"/>
    <mergeCell ref="H139:H140"/>
    <mergeCell ref="X141:X142"/>
    <mergeCell ref="R135:R136"/>
    <mergeCell ref="Q137:Q138"/>
    <mergeCell ref="X139:X140"/>
    <mergeCell ref="R295:R296"/>
    <mergeCell ref="Q155:Q156"/>
    <mergeCell ref="R159:R160"/>
    <mergeCell ref="L149:L150"/>
    <mergeCell ref="M149:M150"/>
    <mergeCell ref="N149:N150"/>
    <mergeCell ref="O149:O150"/>
    <mergeCell ref="AB135:AB136"/>
    <mergeCell ref="Z231:Z232"/>
    <mergeCell ref="AD233:AD234"/>
    <mergeCell ref="Q193:Q194"/>
    <mergeCell ref="R193:R194"/>
    <mergeCell ref="Q197:Q198"/>
    <mergeCell ref="R197:R198"/>
    <mergeCell ref="Q205:Q206"/>
    <mergeCell ref="K165:K166"/>
    <mergeCell ref="L165:L166"/>
    <mergeCell ref="M165:M166"/>
    <mergeCell ref="L163:L164"/>
    <mergeCell ref="M163:M164"/>
    <mergeCell ref="N163:N164"/>
    <mergeCell ref="O163:O164"/>
    <mergeCell ref="P163:P164"/>
    <mergeCell ref="I169:I170"/>
    <mergeCell ref="J169:J170"/>
    <mergeCell ref="L253:L254"/>
    <mergeCell ref="S229:S230"/>
    <mergeCell ref="AN133:AN134"/>
    <mergeCell ref="Z229:Z230"/>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AM133:AM134"/>
    <mergeCell ref="AF135:AF136"/>
    <mergeCell ref="AM139:AM140"/>
    <mergeCell ref="B139:F139"/>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AH147:AL148"/>
    <mergeCell ref="AH141:AL142"/>
    <mergeCell ref="AM143:AM144"/>
    <mergeCell ref="AN143:AN144"/>
    <mergeCell ref="AM229:AM230"/>
    <mergeCell ref="AN227:AN228"/>
    <mergeCell ref="AG193:AG194"/>
    <mergeCell ref="AA231:AA232"/>
    <mergeCell ref="AM227:AM228"/>
    <mergeCell ref="Y231:Y232"/>
    <mergeCell ref="AB231:AB232"/>
    <mergeCell ref="AD235:AD236"/>
    <mergeCell ref="AH231:AL232"/>
    <mergeCell ref="H131:H132"/>
    <mergeCell ref="I131:I132"/>
    <mergeCell ref="J131:J132"/>
    <mergeCell ref="AF137:AF138"/>
    <mergeCell ref="AH137:AL138"/>
    <mergeCell ref="AF133:AF134"/>
    <mergeCell ref="AG133:AG134"/>
    <mergeCell ref="AH133:AL134"/>
    <mergeCell ref="AF139:AF140"/>
    <mergeCell ref="AG135:AG136"/>
    <mergeCell ref="AH135:AL136"/>
    <mergeCell ref="AM135:AM136"/>
    <mergeCell ref="P137:P138"/>
    <mergeCell ref="AF131:AF132"/>
    <mergeCell ref="U131:U132"/>
    <mergeCell ref="X129:X130"/>
    <mergeCell ref="S129:S130"/>
    <mergeCell ref="T129:T130"/>
    <mergeCell ref="K137:K138"/>
    <mergeCell ref="J135:J136"/>
    <mergeCell ref="H133:H134"/>
    <mergeCell ref="I133:I134"/>
    <mergeCell ref="J133:J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A135:A136"/>
    <mergeCell ref="A133:A134"/>
    <mergeCell ref="A131:A132"/>
    <mergeCell ref="A129:A130"/>
    <mergeCell ref="J103:J104"/>
    <mergeCell ref="B114:F114"/>
    <mergeCell ref="J119:J12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M129:M130"/>
    <mergeCell ref="N129:N130"/>
    <mergeCell ref="O129:O130"/>
    <mergeCell ref="P129:P130"/>
    <mergeCell ref="A77:A78"/>
    <mergeCell ref="G77:G78"/>
    <mergeCell ref="A79:A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S57:S58"/>
    <mergeCell ref="B44:F44"/>
    <mergeCell ref="K45:K46"/>
    <mergeCell ref="V45:V46"/>
    <mergeCell ref="M45:M46"/>
    <mergeCell ref="N45:N46"/>
    <mergeCell ref="U57:U58"/>
    <mergeCell ref="V57:V58"/>
    <mergeCell ref="W57:W58"/>
    <mergeCell ref="X57:X58"/>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A229:AA230"/>
    <mergeCell ref="AA197:AA198"/>
    <mergeCell ref="AM177:AM178"/>
    <mergeCell ref="AN177:AN178"/>
    <mergeCell ref="AO177:AO178"/>
    <mergeCell ref="AF179:AF180"/>
    <mergeCell ref="AG179:AG180"/>
    <mergeCell ref="AN229:AN230"/>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K135:K136"/>
    <mergeCell ref="L135:L136"/>
    <mergeCell ref="N135:N136"/>
    <mergeCell ref="T135:T136"/>
    <mergeCell ref="U135:U136"/>
    <mergeCell ref="V135:V136"/>
    <mergeCell ref="W135:W136"/>
    <mergeCell ref="X135:X136"/>
    <mergeCell ref="I135:I136"/>
    <mergeCell ref="S137:S138"/>
    <mergeCell ref="AH145:AL146"/>
    <mergeCell ref="AM145:AM146"/>
    <mergeCell ref="AF147:AF148"/>
    <mergeCell ref="AG147:AG148"/>
    <mergeCell ref="AA145:AA146"/>
    <mergeCell ref="AD147:AD148"/>
    <mergeCell ref="T137:T138"/>
    <mergeCell ref="Q139:Q140"/>
    <mergeCell ref="Q151:Q152"/>
    <mergeCell ref="R155:R156"/>
    <mergeCell ref="AM151:AM152"/>
    <mergeCell ref="W141:W142"/>
    <mergeCell ref="AF149:AF150"/>
    <mergeCell ref="AD149:AD150"/>
    <mergeCell ref="AA147:AA148"/>
    <mergeCell ref="AF143:AF144"/>
    <mergeCell ref="Q153:Q154"/>
    <mergeCell ref="R153:R154"/>
    <mergeCell ref="Y151:Y152"/>
    <mergeCell ref="Z151:Z152"/>
    <mergeCell ref="AA151:AA152"/>
    <mergeCell ref="AB151:AB152"/>
    <mergeCell ref="AC151:AC152"/>
    <mergeCell ref="S151:S152"/>
    <mergeCell ref="T151:T152"/>
    <mergeCell ref="X151:X152"/>
    <mergeCell ref="V147:V148"/>
    <mergeCell ref="S147:S148"/>
    <mergeCell ref="T147:T148"/>
    <mergeCell ref="U147:U148"/>
    <mergeCell ref="W147:W148"/>
    <mergeCell ref="AM153:AM15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V141:V142"/>
    <mergeCell ref="T133:T134"/>
    <mergeCell ref="U133:U134"/>
    <mergeCell ref="V133:V134"/>
    <mergeCell ref="W133:W134"/>
    <mergeCell ref="X133:X134"/>
    <mergeCell ref="T131:T132"/>
    <mergeCell ref="K131:K132"/>
    <mergeCell ref="L131:L132"/>
    <mergeCell ref="M135:M136"/>
    <mergeCell ref="AA135:AA136"/>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AG125:AG126"/>
    <mergeCell ref="K125:K126"/>
    <mergeCell ref="L125:L126"/>
    <mergeCell ref="M125:M126"/>
    <mergeCell ref="N125:N126"/>
    <mergeCell ref="O125:O126"/>
    <mergeCell ref="H125:H126"/>
    <mergeCell ref="K47:K48"/>
    <mergeCell ref="L47:L48"/>
    <mergeCell ref="M47:M48"/>
    <mergeCell ref="O51:O52"/>
    <mergeCell ref="P51:P52"/>
    <mergeCell ref="Q51:Q52"/>
    <mergeCell ref="S49:S50"/>
    <mergeCell ref="T49:T50"/>
    <mergeCell ref="N55:N56"/>
    <mergeCell ref="O55:O56"/>
    <mergeCell ref="W47:W48"/>
    <mergeCell ref="X47:X48"/>
    <mergeCell ref="Y47:Y48"/>
    <mergeCell ref="Z47:Z48"/>
    <mergeCell ref="AA47:AA48"/>
    <mergeCell ref="B126:F126"/>
    <mergeCell ref="Y125:Y126"/>
    <mergeCell ref="Z125:Z126"/>
    <mergeCell ref="AA125:AA126"/>
    <mergeCell ref="B81:F81"/>
    <mergeCell ref="B78:F78"/>
    <mergeCell ref="G59:G60"/>
    <mergeCell ref="H59:H60"/>
    <mergeCell ref="B89:F89"/>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W45:W46"/>
    <mergeCell ref="X43:X44"/>
    <mergeCell ref="Y43:Y44"/>
    <mergeCell ref="Z43:Z44"/>
    <mergeCell ref="Y45:Y46"/>
    <mergeCell ref="Z45:Z46"/>
    <mergeCell ref="AA41:AA42"/>
    <mergeCell ref="AB41:AB42"/>
    <mergeCell ref="B43:F43"/>
    <mergeCell ref="J43:J44"/>
    <mergeCell ref="V43:V44"/>
    <mergeCell ref="N43:N44"/>
    <mergeCell ref="O43:O44"/>
    <mergeCell ref="T43:T44"/>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AF37:AF38"/>
    <mergeCell ref="AG37:AG38"/>
    <mergeCell ref="AA29:AA30"/>
    <mergeCell ref="AA37:AA38"/>
    <mergeCell ref="AB37:AB38"/>
    <mergeCell ref="AB31:AB32"/>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X45:X46"/>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S33:S34"/>
    <mergeCell ref="P35:P36"/>
    <mergeCell ref="R35:R36"/>
    <mergeCell ref="V35:V36"/>
    <mergeCell ref="T41:T42"/>
    <mergeCell ref="U41:U42"/>
    <mergeCell ref="V41:V42"/>
    <mergeCell ref="W41:W42"/>
    <mergeCell ref="X41:X42"/>
    <mergeCell ref="P41:P42"/>
    <mergeCell ref="X37:X38"/>
    <mergeCell ref="Z41:Z42"/>
    <mergeCell ref="L41:L42"/>
    <mergeCell ref="M41:M42"/>
    <mergeCell ref="N41:N42"/>
    <mergeCell ref="O41:O42"/>
    <mergeCell ref="S35:S36"/>
    <mergeCell ref="Y39:Y40"/>
    <mergeCell ref="Z39:Z40"/>
    <mergeCell ref="Z35:Z36"/>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N29:N30"/>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H39:H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I51:I52"/>
    <mergeCell ref="J51:J52"/>
    <mergeCell ref="K51:K52"/>
    <mergeCell ref="L49:L50"/>
    <mergeCell ref="M49:M50"/>
    <mergeCell ref="N49:N50"/>
    <mergeCell ref="O49:O50"/>
    <mergeCell ref="P49:P50"/>
    <mergeCell ref="Q49:Q50"/>
    <mergeCell ref="L51:L52"/>
    <mergeCell ref="M51:M52"/>
    <mergeCell ref="N51:N52"/>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R51:R52"/>
    <mergeCell ref="S51:S52"/>
    <mergeCell ref="T51:T52"/>
    <mergeCell ref="R49:R50"/>
    <mergeCell ref="W49:W50"/>
    <mergeCell ref="X49:X50"/>
    <mergeCell ref="Y49:Y50"/>
    <mergeCell ref="Z49:Z50"/>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G71:G72"/>
    <mergeCell ref="H71:H72"/>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J69:J70"/>
    <mergeCell ref="K69:K70"/>
    <mergeCell ref="L69:L70"/>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B169:F169"/>
    <mergeCell ref="G169:G170"/>
    <mergeCell ref="H169:H170"/>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H181:H182"/>
    <mergeCell ref="I181:I182"/>
    <mergeCell ref="J181:J182"/>
    <mergeCell ref="K181:K182"/>
    <mergeCell ref="L181:L182"/>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P205:P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AG207:AG208"/>
    <mergeCell ref="AH207:AL208"/>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O241:O242"/>
    <mergeCell ref="P241:P242"/>
    <mergeCell ref="Q241:Q242"/>
    <mergeCell ref="O239:O240"/>
    <mergeCell ref="R241:R242"/>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N241:N24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W253:W254"/>
    <mergeCell ref="X253:X254"/>
    <mergeCell ref="Y253:Y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O255:O256"/>
    <mergeCell ref="P255:P256"/>
    <mergeCell ref="N259:N260"/>
    <mergeCell ref="G257:G258"/>
    <mergeCell ref="O259:O260"/>
    <mergeCell ref="P259:P260"/>
    <mergeCell ref="Q259:Q260"/>
    <mergeCell ref="H259:H260"/>
    <mergeCell ref="I259:I260"/>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L263:L264"/>
    <mergeCell ref="M263:M264"/>
    <mergeCell ref="N263:N264"/>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J281:J282"/>
    <mergeCell ref="K281:K282"/>
    <mergeCell ref="L281:L282"/>
    <mergeCell ref="M281:M282"/>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T303:T304"/>
    <mergeCell ref="U303:U304"/>
    <mergeCell ref="V303:V304"/>
    <mergeCell ref="Y301:Y302"/>
    <mergeCell ref="Z301:Z302"/>
    <mergeCell ref="S301:S302"/>
    <mergeCell ref="T301:T302"/>
    <mergeCell ref="U301:U302"/>
    <mergeCell ref="V301:V302"/>
    <mergeCell ref="AG303:AG304"/>
    <mergeCell ref="AH303:AL304"/>
    <mergeCell ref="AM303:AM304"/>
    <mergeCell ref="X301:X302"/>
    <mergeCell ref="AD303:AD304"/>
    <mergeCell ref="AF303:AF304"/>
    <mergeCell ref="AH301:AL302"/>
    <mergeCell ref="AM301:AM302"/>
    <mergeCell ref="AN301:AN302"/>
    <mergeCell ref="AO301:AO302"/>
    <mergeCell ref="AN303:AN304"/>
    <mergeCell ref="B299:F299"/>
    <mergeCell ref="B301:F301"/>
    <mergeCell ref="J303:J304"/>
    <mergeCell ref="K303:K304"/>
    <mergeCell ref="G301:G302"/>
    <mergeCell ref="H301:H302"/>
    <mergeCell ref="I301:I302"/>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M299:M300"/>
    <mergeCell ref="N299:N300"/>
    <mergeCell ref="AO303:AO304"/>
    <mergeCell ref="AA301:AA302"/>
    <mergeCell ref="AB301:AB302"/>
    <mergeCell ref="AC301:AC302"/>
    <mergeCell ref="AD301:AD302"/>
    <mergeCell ref="AF301:AF302"/>
    <mergeCell ref="P305:P306"/>
    <mergeCell ref="Q305:Q306"/>
    <mergeCell ref="B305:F305"/>
    <mergeCell ref="N301:N302"/>
    <mergeCell ref="O301:O302"/>
    <mergeCell ref="P301:P302"/>
    <mergeCell ref="L305:L306"/>
    <mergeCell ref="G305:G306"/>
    <mergeCell ref="H305:H306"/>
    <mergeCell ref="I305:I306"/>
    <mergeCell ref="J305:J306"/>
    <mergeCell ref="K305:K306"/>
    <mergeCell ref="O299:O300"/>
    <mergeCell ref="P299:P300"/>
    <mergeCell ref="Q299:Q300"/>
    <mergeCell ref="AA311:AA312"/>
    <mergeCell ref="Y307:Y308"/>
    <mergeCell ref="M307:M308"/>
    <mergeCell ref="R305:R306"/>
    <mergeCell ref="S305:S306"/>
    <mergeCell ref="T305:T306"/>
    <mergeCell ref="M303:M304"/>
    <mergeCell ref="N303:N304"/>
    <mergeCell ref="O303:O304"/>
    <mergeCell ref="P303:P304"/>
    <mergeCell ref="Q303:Q304"/>
    <mergeCell ref="R303:R304"/>
    <mergeCell ref="W303:W304"/>
    <mergeCell ref="X303:X304"/>
    <mergeCell ref="Y303:Y304"/>
    <mergeCell ref="Z303:Z304"/>
    <mergeCell ref="W301:W302"/>
    <mergeCell ref="W305:W306"/>
    <mergeCell ref="R307:R308"/>
    <mergeCell ref="V305:V306"/>
    <mergeCell ref="M305:M306"/>
    <mergeCell ref="N305:N306"/>
    <mergeCell ref="Q311:Q312"/>
    <mergeCell ref="R311:R312"/>
    <mergeCell ref="AH311:AL312"/>
    <mergeCell ref="AC309:AC310"/>
    <mergeCell ref="AD309:AD310"/>
    <mergeCell ref="AF309:AF310"/>
    <mergeCell ref="AG309:AG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U305:U306"/>
    <mergeCell ref="O305:O306"/>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V307:V308"/>
    <mergeCell ref="W307:W308"/>
    <mergeCell ref="I307:I308"/>
    <mergeCell ref="P319:P320"/>
    <mergeCell ref="M315:M316"/>
    <mergeCell ref="N315:N316"/>
    <mergeCell ref="O315:O316"/>
    <mergeCell ref="P315:P316"/>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AG313:AG314"/>
    <mergeCell ref="W309:W310"/>
    <mergeCell ref="M309:M310"/>
    <mergeCell ref="AB311:AB312"/>
    <mergeCell ref="AC311:AC312"/>
    <mergeCell ref="AD311:AD312"/>
    <mergeCell ref="AF311:AF312"/>
    <mergeCell ref="AG311:AG312"/>
    <mergeCell ref="AA309:AA310"/>
    <mergeCell ref="X311:X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B318:F318"/>
    <mergeCell ref="B319:F319"/>
    <mergeCell ref="G319:G320"/>
    <mergeCell ref="AF313:AF314"/>
    <mergeCell ref="H319:H320"/>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O315:AO316"/>
    <mergeCell ref="AH317:AL318"/>
    <mergeCell ref="AM317:AM318"/>
    <mergeCell ref="AN317:AN318"/>
    <mergeCell ref="AN315:AN316"/>
    <mergeCell ref="AH313:AL314"/>
    <mergeCell ref="AN319:AN320"/>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I39:I40"/>
    <mergeCell ref="J39:J40"/>
    <mergeCell ref="I41:I42"/>
    <mergeCell ref="AH39:AL40"/>
    <mergeCell ref="AM39:AM40"/>
    <mergeCell ref="AN41:AN42"/>
    <mergeCell ref="AO41:AO42"/>
    <mergeCell ref="B321:F321"/>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B295:F295"/>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M321:M322"/>
    <mergeCell ref="N321:N322"/>
    <mergeCell ref="B40:F40"/>
    <mergeCell ref="K41:K42"/>
    <mergeCell ref="X325:X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U323:U324"/>
    <mergeCell ref="V323:V324"/>
    <mergeCell ref="K323:K324"/>
    <mergeCell ref="I319:I320"/>
    <mergeCell ref="J319:J320"/>
    <mergeCell ref="M317:M318"/>
    <mergeCell ref="N317:N318"/>
    <mergeCell ref="O317:O318"/>
    <mergeCell ref="B311:F311"/>
    <mergeCell ref="G311:G312"/>
    <mergeCell ref="I315:I316"/>
    <mergeCell ref="J315:J316"/>
    <mergeCell ref="K315:K316"/>
    <mergeCell ref="N311:N312"/>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263:A264"/>
    <mergeCell ref="A285:A286"/>
    <mergeCell ref="H325:H326"/>
    <mergeCell ref="I325:I326"/>
    <mergeCell ref="J325:J326"/>
    <mergeCell ref="U325:U326"/>
    <mergeCell ref="V325:V326"/>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B283:F283"/>
    <mergeCell ref="B278:F27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2016-10-22T03:07:48Z</dcterms:modified>
</cp:coreProperties>
</file>