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J28" i="26" s="1"/>
  <c r="AU21" i="24"/>
  <c r="AO4" i="24" s="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<sst xmlns="http://schemas.openxmlformats.org/spreadsheetml/2006/main" count="445" uniqueCount="250">
  <si>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</si>
  <si>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</si>
  <si>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</si>
  <si>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</si>
  <si>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</si>
  <si>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</si>
  <si>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</si>
  <si>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</si>
  <si>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</si>
  <si>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</si>
  <si>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</si>
  <si>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</si>
  <si>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</si>
  <si>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</si>
  <si>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</si>
  <si>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</si>
  <si>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</si>
  <si>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</si>
  <si>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</si>
  <si>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</si>
  <si>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</si>
  <si>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</si>
  <si>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</si>
  <si>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</si>
  <si>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</si>
  <si>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</si>
  <si>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</si>
  <si>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</si>
  <si>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</si>
  <si>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</si>
  <si>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</si>
  <si>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</si>
  <si>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</si>
  <si>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</si>
  <si>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</si>
  <si>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</si>
  <si>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</si>
  <si>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</si>
  <si>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</si>
  <si>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</si>
  <si>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</si>
  <si>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</si>
  <si>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</si>
  <si>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</si>
  <si>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</si>
  <si>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</si>
  <si>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</si>
  <si>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</si>
  <si>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</si>
  <si>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</si>
  <si>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</si>
  <si>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</si>
  <si>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</si>
  <si>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</si>
  <si>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</si>
  <si>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</si>
  <si>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</si>
  <si>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</si>
  <si>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</si>
  <si>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</si>
  <si>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</si>
  <si>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</si>
  <si>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</si>
  <si>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</si>
  <si>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</si>
  <si>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</si>
  <si>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</si>
  <si>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</si>
  <si>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</si>
  <si>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</si>
  <si>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</si>
  <si>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</si>
  <si>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</si>
  <si>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</si>
  <si>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</si>
  <si>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</si>
  <si>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</si>
  <si>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</si>
  <si>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</si>
  <si>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</si>
  <si>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</si>
  <si>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</si>
  <si>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</si>
  <si>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</si>
  <si>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</si>
  <si>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</si>
  <si>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</si>
  <si>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</si>
  <si>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</si>
  <si>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</si>
  <si>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</si>
  <si>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</si>
  <si>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</si>
  <si>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</si>
  <si>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</si>
  <si>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</si>
  <si>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</si>
  <si>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</si>
  <si>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</si>
  <si>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</si>
  <si>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</si>
  <si>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</si>
  <si>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</si>
  <si>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</si>
  <si>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</si>
  <si>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</si>
  <si>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</si>
  <si>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</si>
  <si>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</si>
  <si>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</si>
  <si>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</si>
  <si>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</si>
  <si>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</si>
  <si>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</si>
  <si>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</si>
  <si>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</si>
  <si>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</si>
  <si>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</si>
  <si>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</si>
  <si>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</si>
  <si>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</si>
  <si>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</si>
  <si>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</si>
  <si>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</si>
  <si>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</si>
  <si>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</si>
  <si>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</si>
  <si>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</si>
  <si>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</si>
  <si>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</si>
  <si>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</si>
  <si>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</si>
  <si>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</si>
  <si>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</si>
  <si>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</si>
  <si>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</si>
  <si>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</si>
  <si>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</si>
  <si>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</si>
  <si>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</si>
  <si>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</si>
  <si>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</si>
  <si>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</si>
  <si>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</si>
  <si>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</si>
  <si>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</si>
  <si>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</si>
  <si>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</si>
  <si>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</si>
  <si>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</si>
  <si>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</si>
  <si>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</si>
  <si>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</si>
  <si>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</si>
  <si>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</si>
  <si>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</si>
  <si>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</si>
  <si>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</si>
  <si>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</si>
  <si>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</si>
  <si>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</si>
  <si>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</si>
  <si>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</si>
  <si>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</si>
  <si>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</si>
  <si>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</si>
  <si>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</si>
  <si>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</si>
  <si>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</si>
  <si>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</si>
  <si>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</si>
  <si>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</si>
  <si>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</si>
  <si>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</si>
  <si>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</si>
  <si>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</si>
  <si>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</si>
  <si>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</si>
  <si>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</si>
  <si>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</si>
  <si>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</si>
  <si>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</si>
  <si>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</si>
  <si>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</si>
  <si>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</si>
  <si>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</si>
  <si>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</si>
  <si>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</si>
  <si>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</si>
  <si>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</si>
  <si>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</si>
  <si>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sorti Mahé 13h30    avec 116tonnes a bord</t>
  </si>
  <si>
    <t>FP 17 03 B</t>
  </si>
  <si>
    <t>00°48N</t>
  </si>
  <si>
    <t>52°33E</t>
  </si>
  <si>
    <t>03°12N</t>
  </si>
  <si>
    <t>55°01E</t>
  </si>
  <si>
    <t>RAS</t>
  </si>
  <si>
    <t>02°51N</t>
  </si>
  <si>
    <t>58°05E</t>
  </si>
  <si>
    <t>00°40N</t>
  </si>
  <si>
    <t>56°47E</t>
  </si>
  <si>
    <t>01°25N</t>
  </si>
  <si>
    <t>52°23E</t>
  </si>
  <si>
    <t>tourné épave</t>
  </si>
  <si>
    <t>01°20N</t>
  </si>
  <si>
    <t>52°34E</t>
  </si>
  <si>
    <t>01°14N</t>
  </si>
  <si>
    <t>51°44E</t>
  </si>
  <si>
    <t>01°41S</t>
  </si>
  <si>
    <t>51°20E</t>
  </si>
  <si>
    <t>01°10S</t>
  </si>
  <si>
    <t>52°04E</t>
  </si>
  <si>
    <t>01°22N</t>
  </si>
  <si>
    <t>52°11E</t>
  </si>
  <si>
    <t>01°56N</t>
  </si>
  <si>
    <t>54°15E</t>
  </si>
  <si>
    <t>02°27N</t>
  </si>
  <si>
    <t>54°37E</t>
  </si>
  <si>
    <t>00°55N</t>
  </si>
  <si>
    <t>57°30E</t>
  </si>
  <si>
    <t>01°43N</t>
  </si>
  <si>
    <t>57°48E</t>
  </si>
  <si>
    <t>Tourné épave</t>
  </si>
  <si>
    <t>04°11N</t>
  </si>
  <si>
    <t>58°32E</t>
  </si>
  <si>
    <t>00°25N</t>
  </si>
  <si>
    <t>56°49E</t>
  </si>
  <si>
    <t>02°55S</t>
  </si>
  <si>
    <t>54°21E</t>
  </si>
  <si>
    <t>03°14S</t>
  </si>
  <si>
    <t>54°10E</t>
  </si>
  <si>
    <t>tourné BALBAYA SK</t>
  </si>
  <si>
    <t>03°34S</t>
  </si>
  <si>
    <t>51°55E</t>
  </si>
  <si>
    <t>03°37S</t>
  </si>
  <si>
    <t>53°16E</t>
  </si>
  <si>
    <t>05°47S</t>
  </si>
  <si>
    <t>49°16E</t>
  </si>
  <si>
    <t>05°36S</t>
  </si>
  <si>
    <t>49°14E</t>
  </si>
  <si>
    <t>04°58S</t>
  </si>
  <si>
    <t>49°10E</t>
  </si>
  <si>
    <t>06°00S</t>
  </si>
  <si>
    <t>52°02E</t>
  </si>
  <si>
    <t>06°42S</t>
  </si>
  <si>
    <t>54°00E</t>
  </si>
  <si>
    <t>06°18S</t>
  </si>
  <si>
    <t>54°25E</t>
  </si>
  <si>
    <t>MAHE 12h00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</si>
</sst>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32"/>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192</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42960</v>
      </c>
      <c r="G15" s="124"/>
      <c r="L15" s="121"/>
      <c r="M15" s="121"/>
      <c r="N15" s="121"/>
      <c r="O15" s="51"/>
      <c r="P15" s="122"/>
      <c r="Q15" s="122"/>
      <c r="R15" s="122"/>
      <c r="AE15" s="48" t="s">
        <v>149</v>
      </c>
    </row>
    <row r="16" spans="2:31" x14ac:dyDescent="0.25">
      <c r="B16" s="58"/>
      <c r="C16" s="49"/>
      <c r="D16" s="51" t="s">
        <v>83</v>
      </c>
      <c r="E16" s="59" t="s">
        <v>71</v>
      </c>
      <c r="F16" s="119">
        <v>0.5625</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185</v>
      </c>
      <c r="G19" s="126"/>
      <c r="AE19" s="48" t="s">
        <v>121</v>
      </c>
    </row>
    <row r="20" spans="2:31" x14ac:dyDescent="0.25">
      <c r="B20" s="58"/>
      <c r="C20" s="49"/>
      <c r="D20" s="51" t="s">
        <v>82</v>
      </c>
      <c r="E20" s="51" t="s">
        <v>71</v>
      </c>
      <c r="F20" s="123">
        <v>42983</v>
      </c>
      <c r="G20" s="124"/>
      <c r="AE20" s="48" t="s">
        <v>119</v>
      </c>
    </row>
    <row r="21" spans="2:31" x14ac:dyDescent="0.25">
      <c r="B21" s="58"/>
      <c r="C21" s="49"/>
      <c r="D21" s="51" t="s">
        <v>83</v>
      </c>
      <c r="E21" s="51" t="s">
        <v>71</v>
      </c>
      <c r="F21" s="119">
        <v>0.5</v>
      </c>
      <c r="G21" s="120"/>
      <c r="AE21" s="48" t="s">
        <v>151</v>
      </c>
    </row>
    <row r="22" spans="2:31" x14ac:dyDescent="0.25">
      <c r="B22" s="54"/>
      <c r="C22" s="55"/>
      <c r="D22" s="60" t="s">
        <v>84</v>
      </c>
      <c r="E22" s="60" t="s">
        <v>71</v>
      </c>
      <c r="F22" s="117">
        <v>4740</v>
      </c>
      <c r="G22" s="118"/>
      <c r="AE22" s="48" t="s">
        <v>123</v>
      </c>
    </row>
    <row r="23" spans="2:31" ht="12" customHeight="1" x14ac:dyDescent="0.25">
      <c r="AE23" s="48" t="s">
        <v>153</v>
      </c>
    </row>
    <row r="24" spans="2:31" ht="12" customHeight="1" x14ac:dyDescent="0.25">
      <c r="B24" s="89">
        <f>ROUND((F20+F21)-(F15+F16),2)</f>
        <v>22.94</v>
      </c>
      <c r="C24" s="13"/>
      <c r="D24" s="14" t="s">
        <v>86</v>
      </c>
      <c r="E24" s="13"/>
      <c r="F24" s="13"/>
      <c r="G24" s="13"/>
      <c r="H24" s="90">
        <f>F22-F17</f>
        <v>4740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15</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15</v>
      </c>
      <c r="AE28" s="48" t="s">
        <v>131</v>
      </c>
    </row>
    <row r="29" spans="2:31" x14ac:dyDescent="0.25">
      <c r="AE29" s="48" t="s">
        <v>130</v>
      </c>
    </row>
    <row r="30" spans="2:31" x14ac:dyDescent="0.25">
      <c r="B30" s="52" t="s">
        <v>92</v>
      </c>
      <c r="C30" s="53" t="s">
        <v>71</v>
      </c>
      <c r="D30" s="81">
        <f>'2.Log Book'!J429+'2.Log Book'!L429</f>
        <v>126</v>
      </c>
      <c r="E30" s="63"/>
      <c r="G30" s="52" t="s">
        <v>176</v>
      </c>
      <c r="H30" s="96">
        <f>'2.Log Book'!S429</f>
        <v>0</v>
      </c>
      <c r="AE30" s="48" t="s">
        <v>132</v>
      </c>
    </row>
    <row r="31" spans="2:31" x14ac:dyDescent="0.25">
      <c r="B31" s="58" t="s">
        <v>93</v>
      </c>
      <c r="C31" s="49" t="s">
        <v>71</v>
      </c>
      <c r="D31" s="82">
        <f>'2.Log Book'!M429</f>
        <v>595</v>
      </c>
      <c r="E31" s="64"/>
      <c r="G31" s="54" t="s">
        <v>177</v>
      </c>
      <c r="H31" s="97">
        <f>'2.Log Book'!V429</f>
        <v>0</v>
      </c>
      <c r="AE31" s="48" t="s">
        <v>147</v>
      </c>
    </row>
    <row r="32" spans="2:31" x14ac:dyDescent="0.25">
      <c r="B32" s="58" t="s">
        <v>94</v>
      </c>
      <c r="C32" s="49" t="s">
        <v>71</v>
      </c>
      <c r="D32" s="82">
        <f>'2.Log Book'!O429</f>
        <v>5</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726</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70" activePane="bottomLeft" state="frozen"/>
      <selection pane="bottomLeft" activeCell="AH77" sqref="AH77:AL7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11" t="s">
        <v>0</v>
      </c>
      <c r="B1" s="212"/>
      <c r="C1" s="212"/>
      <c r="D1" s="212"/>
      <c r="E1" s="212"/>
      <c r="F1" s="212"/>
      <c r="G1" s="212"/>
      <c r="H1" s="212"/>
      <c r="I1" s="212"/>
      <c r="J1" s="213"/>
      <c r="K1" s="211" t="s">
        <v>5</v>
      </c>
      <c r="L1" s="212"/>
      <c r="M1" s="212"/>
      <c r="N1" s="212"/>
      <c r="O1" s="212"/>
      <c r="P1" s="212"/>
      <c r="Q1" s="212"/>
      <c r="R1" s="212"/>
      <c r="S1" s="212"/>
      <c r="T1" s="212"/>
      <c r="U1" s="213"/>
      <c r="V1" s="284" t="s">
        <v>7</v>
      </c>
      <c r="W1" s="280"/>
      <c r="X1" s="280"/>
      <c r="Y1" s="280"/>
      <c r="Z1" s="280"/>
      <c r="AA1" s="280"/>
      <c r="AB1" s="281"/>
      <c r="AC1" s="280" t="s">
        <v>6</v>
      </c>
      <c r="AD1" s="280"/>
      <c r="AE1" s="280"/>
      <c r="AF1" s="280"/>
      <c r="AG1" s="280"/>
      <c r="AH1" s="280"/>
      <c r="AI1" s="280"/>
      <c r="AJ1" s="280"/>
      <c r="AK1" s="280"/>
      <c r="AL1" s="281"/>
      <c r="AM1" s="220" t="s">
        <v>178</v>
      </c>
      <c r="AN1" s="221"/>
      <c r="AO1" s="222"/>
      <c r="AP1" s="17"/>
      <c r="AQ1" s="17"/>
      <c r="AR1" s="17"/>
      <c r="AS1" s="17"/>
      <c r="AT1" s="17"/>
      <c r="AU1" s="17"/>
      <c r="AV1" s="17"/>
      <c r="AW1" s="17"/>
      <c r="AX1" s="17"/>
      <c r="AY1" s="17"/>
      <c r="AZ1" s="17"/>
    </row>
    <row r="2" spans="1:52" ht="20.25" customHeight="1" x14ac:dyDescent="0.2">
      <c r="A2" s="238" t="s">
        <v>1</v>
      </c>
      <c r="B2" s="239"/>
      <c r="C2" s="239"/>
      <c r="D2" s="239"/>
      <c r="E2" s="239"/>
      <c r="F2" s="239"/>
      <c r="G2" s="300" t="str">
        <f>PORT_DEPART</f>
        <v>mahé</v>
      </c>
      <c r="H2" s="301"/>
      <c r="I2" s="301"/>
      <c r="J2" s="302"/>
      <c r="K2" s="311" t="s">
        <v>1</v>
      </c>
      <c r="L2" s="312"/>
      <c r="M2" s="312"/>
      <c r="N2" s="312"/>
      <c r="O2" s="312"/>
      <c r="P2" s="242" t="str">
        <f>PORT_arrivée</f>
        <v>mahé</v>
      </c>
      <c r="Q2" s="242"/>
      <c r="R2" s="242"/>
      <c r="S2" s="242"/>
      <c r="T2" s="242"/>
      <c r="U2" s="243"/>
      <c r="V2" s="319" t="str">
        <f>Patron</f>
        <v>BARZIC</v>
      </c>
      <c r="W2" s="320"/>
      <c r="X2" s="320"/>
      <c r="Y2" s="320"/>
      <c r="Z2" s="320"/>
      <c r="AA2" s="320"/>
      <c r="AB2" s="321"/>
      <c r="AC2" s="282"/>
      <c r="AD2" s="282"/>
      <c r="AE2" s="282"/>
      <c r="AF2" s="282"/>
      <c r="AG2" s="282"/>
      <c r="AH2" s="282"/>
      <c r="AI2" s="282"/>
      <c r="AJ2" s="282"/>
      <c r="AK2" s="282"/>
      <c r="AL2" s="282"/>
      <c r="AM2" s="223"/>
      <c r="AN2" s="224"/>
      <c r="AO2" s="225"/>
    </row>
    <row r="3" spans="1:52" ht="20.25" customHeight="1" thickBot="1" x14ac:dyDescent="0.25">
      <c r="A3" s="285" t="s">
        <v>2</v>
      </c>
      <c r="B3" s="286"/>
      <c r="C3" s="286"/>
      <c r="D3" s="286"/>
      <c r="E3" s="286"/>
      <c r="F3" s="286"/>
      <c r="G3" s="250">
        <f>Date_départ</f>
        <v>42960</v>
      </c>
      <c r="H3" s="251"/>
      <c r="I3" s="251"/>
      <c r="J3" s="252"/>
      <c r="K3" s="285" t="s">
        <v>2</v>
      </c>
      <c r="L3" s="286"/>
      <c r="M3" s="286"/>
      <c r="N3" s="286"/>
      <c r="O3" s="286"/>
      <c r="P3" s="240">
        <f>Date_arrivée</f>
        <v>42983</v>
      </c>
      <c r="Q3" s="240"/>
      <c r="R3" s="240"/>
      <c r="S3" s="240"/>
      <c r="T3" s="240"/>
      <c r="U3" s="241"/>
      <c r="V3" s="322"/>
      <c r="W3" s="323"/>
      <c r="X3" s="323"/>
      <c r="Y3" s="323"/>
      <c r="Z3" s="323"/>
      <c r="AA3" s="323"/>
      <c r="AB3" s="324"/>
      <c r="AC3" s="282"/>
      <c r="AD3" s="282"/>
      <c r="AE3" s="282"/>
      <c r="AF3" s="282"/>
      <c r="AG3" s="282"/>
      <c r="AH3" s="282"/>
      <c r="AI3" s="282"/>
      <c r="AJ3" s="282"/>
      <c r="AK3" s="282"/>
      <c r="AL3" s="282"/>
      <c r="AM3" s="226"/>
      <c r="AN3" s="227"/>
      <c r="AO3" s="228"/>
    </row>
    <row r="4" spans="1:52" ht="20.25" customHeight="1" x14ac:dyDescent="0.25">
      <c r="A4" s="285" t="s">
        <v>3</v>
      </c>
      <c r="B4" s="286"/>
      <c r="C4" s="286"/>
      <c r="D4" s="286"/>
      <c r="E4" s="286"/>
      <c r="F4" s="286"/>
      <c r="G4" s="247">
        <f>Heure_départ</f>
        <v>0.5625</v>
      </c>
      <c r="H4" s="248"/>
      <c r="I4" s="248"/>
      <c r="J4" s="249"/>
      <c r="K4" s="285" t="s">
        <v>3</v>
      </c>
      <c r="L4" s="286"/>
      <c r="M4" s="286"/>
      <c r="N4" s="286"/>
      <c r="O4" s="286"/>
      <c r="P4" s="266">
        <f>Heure_arrivée</f>
        <v>0.5</v>
      </c>
      <c r="Q4" s="266"/>
      <c r="R4" s="266"/>
      <c r="S4" s="266"/>
      <c r="T4" s="266"/>
      <c r="U4" s="267"/>
      <c r="V4" s="325" t="s">
        <v>97</v>
      </c>
      <c r="W4" s="326"/>
      <c r="X4" s="329" t="str">
        <f>Nr_Marée</f>
        <v>FP 17 03 B</v>
      </c>
      <c r="Y4" s="329"/>
      <c r="Z4" s="329"/>
      <c r="AA4" s="329"/>
      <c r="AB4" s="330"/>
      <c r="AC4" s="282"/>
      <c r="AD4" s="282"/>
      <c r="AE4" s="282"/>
      <c r="AF4" s="282"/>
      <c r="AG4" s="282"/>
      <c r="AH4" s="282"/>
      <c r="AI4" s="282"/>
      <c r="AJ4" s="282"/>
      <c r="AK4" s="282"/>
      <c r="AL4" s="282"/>
      <c r="AM4" s="98"/>
      <c r="AN4" s="99"/>
      <c r="AO4" s="103">
        <f>AU21</f>
        <v>2</v>
      </c>
    </row>
    <row r="5" spans="1:52" ht="20.25" customHeight="1" thickBot="1" x14ac:dyDescent="0.25">
      <c r="A5" s="303" t="s">
        <v>4</v>
      </c>
      <c r="B5" s="304"/>
      <c r="C5" s="304"/>
      <c r="D5" s="304"/>
      <c r="E5" s="304"/>
      <c r="F5" s="304"/>
      <c r="G5" s="244">
        <f>Loch_départ</f>
        <v>0</v>
      </c>
      <c r="H5" s="245"/>
      <c r="I5" s="245"/>
      <c r="J5" s="246"/>
      <c r="K5" s="303" t="s">
        <v>4</v>
      </c>
      <c r="L5" s="304"/>
      <c r="M5" s="304"/>
      <c r="N5" s="304"/>
      <c r="O5" s="304"/>
      <c r="P5" s="264">
        <f>Loch_arrivée</f>
        <v>4740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9" t="s">
        <v>45</v>
      </c>
      <c r="Z7" s="230"/>
      <c r="AA7" s="230"/>
      <c r="AB7" s="230"/>
      <c r="AC7" s="230"/>
      <c r="AD7" s="231"/>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32" t="s">
        <v>44</v>
      </c>
      <c r="Z8" s="233"/>
      <c r="AA8" s="233"/>
      <c r="AB8" s="233"/>
      <c r="AC8" s="233"/>
      <c r="AD8" s="234"/>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5" t="s">
        <v>45</v>
      </c>
      <c r="Z9" s="236"/>
      <c r="AA9" s="236"/>
      <c r="AB9" s="236"/>
      <c r="AC9" s="236"/>
      <c r="AD9" s="237"/>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15</v>
      </c>
      <c r="AT21" s="18">
        <f>SUM(AR23:AR1410)</f>
        <v>0</v>
      </c>
      <c r="AU21" s="18">
        <f>MAX(AU23:AU426)</f>
        <v>2</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42960</v>
      </c>
      <c r="B23" s="139"/>
      <c r="C23" s="140"/>
      <c r="D23" s="140"/>
      <c r="E23" s="140"/>
      <c r="F23" s="141"/>
      <c r="G23" s="142"/>
      <c r="H23" s="144"/>
      <c r="I23" s="146"/>
      <c r="J23" s="147"/>
      <c r="K23" s="149"/>
      <c r="L23" s="151">
        <v>45</v>
      </c>
      <c r="M23" s="147">
        <v>3</v>
      </c>
      <c r="N23" s="149">
        <v>70</v>
      </c>
      <c r="O23" s="147">
        <v>5</v>
      </c>
      <c r="P23" s="167">
        <v>1</v>
      </c>
      <c r="Q23" s="147"/>
      <c r="R23" s="167"/>
      <c r="S23" s="162"/>
      <c r="T23" s="163"/>
      <c r="U23" s="165"/>
      <c r="V23" s="162"/>
      <c r="W23" s="163"/>
      <c r="X23" s="165"/>
      <c r="Y23" s="155"/>
      <c r="Z23" s="157"/>
      <c r="AA23" s="159"/>
      <c r="AB23" s="159"/>
      <c r="AC23" s="159"/>
      <c r="AD23" s="160"/>
      <c r="AE23" s="12"/>
      <c r="AF23" s="172"/>
      <c r="AG23" s="172" t="s">
        <v>115</v>
      </c>
      <c r="AH23" s="139" t="s">
        <v>191</v>
      </c>
      <c r="AI23" s="174"/>
      <c r="AJ23" s="174"/>
      <c r="AK23" s="174"/>
      <c r="AL23" s="175"/>
      <c r="AM23" s="179">
        <v>29</v>
      </c>
      <c r="AN23" s="179">
        <v>76</v>
      </c>
      <c r="AO23" s="153">
        <v>8</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42961</v>
      </c>
      <c r="B25" s="139" t="s">
        <v>193</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113</v>
      </c>
      <c r="AH25" s="139" t="s">
        <v>197</v>
      </c>
      <c r="AI25" s="174"/>
      <c r="AJ25" s="174"/>
      <c r="AK25" s="174"/>
      <c r="AL25" s="175"/>
      <c r="AM25" s="179">
        <v>29</v>
      </c>
      <c r="AN25" s="179">
        <v>80</v>
      </c>
      <c r="AO25" s="153">
        <v>15</v>
      </c>
      <c r="AQ25" s="135">
        <f>IF(G25="x", 1,0)</f>
        <v>0</v>
      </c>
      <c r="AR25" s="135">
        <f>IF(H25="x", 1,0)</f>
        <v>0</v>
      </c>
      <c r="AU25" s="136">
        <f>IF(A25="","",1)</f>
        <v>1</v>
      </c>
    </row>
    <row r="26" spans="1:47" ht="18" customHeight="1" thickBot="1" x14ac:dyDescent="0.25">
      <c r="A26" s="138"/>
      <c r="B26" s="169" t="s">
        <v>194</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42962</v>
      </c>
      <c r="B27" s="139" t="s">
        <v>195</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c r="AA27" s="159"/>
      <c r="AB27" s="159"/>
      <c r="AC27" s="159"/>
      <c r="AD27" s="160"/>
      <c r="AE27" s="12"/>
      <c r="AF27" s="172"/>
      <c r="AG27" s="172" t="s">
        <v>113</v>
      </c>
      <c r="AH27" s="139" t="s">
        <v>197</v>
      </c>
      <c r="AI27" s="174"/>
      <c r="AJ27" s="174"/>
      <c r="AK27" s="174"/>
      <c r="AL27" s="175"/>
      <c r="AM27" s="179">
        <v>29</v>
      </c>
      <c r="AN27" s="179">
        <v>120</v>
      </c>
      <c r="AO27" s="153">
        <v>12</v>
      </c>
      <c r="AQ27" s="135">
        <f>IF(G27="x", 1,0)</f>
        <v>0</v>
      </c>
      <c r="AR27" s="135">
        <f>IF(H27="x", 1,0)</f>
        <v>0</v>
      </c>
      <c r="AU27" s="136">
        <f>IF(A27="","",1)</f>
        <v>1</v>
      </c>
    </row>
    <row r="28" spans="1:47" ht="18" customHeight="1" thickBot="1" x14ac:dyDescent="0.25">
      <c r="A28" s="138"/>
      <c r="B28" s="169" t="s">
        <v>196</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42963</v>
      </c>
      <c r="B29" s="139" t="s">
        <v>198</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c r="AA29" s="159"/>
      <c r="AB29" s="159"/>
      <c r="AC29" s="159"/>
      <c r="AD29" s="160"/>
      <c r="AE29" s="12"/>
      <c r="AF29" s="172"/>
      <c r="AG29" s="172" t="s">
        <v>113</v>
      </c>
      <c r="AH29" s="139" t="s">
        <v>197</v>
      </c>
      <c r="AI29" s="174"/>
      <c r="AJ29" s="174"/>
      <c r="AK29" s="174"/>
      <c r="AL29" s="175"/>
      <c r="AM29" s="179">
        <v>29</v>
      </c>
      <c r="AN29" s="179">
        <v>138</v>
      </c>
      <c r="AO29" s="153">
        <v>10</v>
      </c>
      <c r="AQ29" s="135">
        <f>IF(G29="x", 1,0)</f>
        <v>0</v>
      </c>
      <c r="AR29" s="135">
        <f>IF(H29="x", 1,0)</f>
        <v>0</v>
      </c>
      <c r="AU29" s="136">
        <f>IF(A29="","",1)</f>
        <v>1</v>
      </c>
    </row>
    <row r="30" spans="1:47" ht="18" customHeight="1" thickBot="1" x14ac:dyDescent="0.25">
      <c r="A30" s="138"/>
      <c r="B30" s="169" t="s">
        <v>199</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c r="AF30" s="173"/>
      <c r="AG30" s="173"/>
      <c r="AH30" s="176"/>
      <c r="AI30" s="177"/>
      <c r="AJ30" s="177"/>
      <c r="AK30" s="177"/>
      <c r="AL30" s="178"/>
      <c r="AM30" s="180"/>
      <c r="AN30" s="180"/>
      <c r="AO30" s="154"/>
      <c r="AQ30" s="135"/>
      <c r="AR30" s="135"/>
      <c r="AU30" s="136"/>
    </row>
    <row r="31" spans="1:47" ht="18" customHeight="1" x14ac:dyDescent="0.2">
      <c r="A31" s="137">
        <v>42964</v>
      </c>
      <c r="B31" s="139" t="s">
        <v>200</v>
      </c>
      <c r="C31" s="140"/>
      <c r="D31" s="140"/>
      <c r="E31" s="140"/>
      <c r="F31" s="141"/>
      <c r="G31" s="142"/>
      <c r="H31" s="144"/>
      <c r="I31" s="146"/>
      <c r="J31" s="147"/>
      <c r="K31" s="149"/>
      <c r="L31" s="151"/>
      <c r="M31" s="147"/>
      <c r="N31" s="149"/>
      <c r="O31" s="147"/>
      <c r="P31" s="167"/>
      <c r="Q31" s="147"/>
      <c r="R31" s="167"/>
      <c r="S31" s="162"/>
      <c r="T31" s="163"/>
      <c r="U31" s="165"/>
      <c r="V31" s="162"/>
      <c r="W31" s="163"/>
      <c r="X31" s="165"/>
      <c r="Y31" s="155"/>
      <c r="Z31" s="157"/>
      <c r="AA31" s="159"/>
      <c r="AB31" s="159"/>
      <c r="AC31" s="159"/>
      <c r="AD31" s="160"/>
      <c r="AE31" s="12"/>
      <c r="AF31" s="172"/>
      <c r="AG31" s="172" t="s">
        <v>113</v>
      </c>
      <c r="AH31" s="139" t="s">
        <v>197</v>
      </c>
      <c r="AI31" s="174"/>
      <c r="AJ31" s="174"/>
      <c r="AK31" s="174"/>
      <c r="AL31" s="175"/>
      <c r="AM31" s="179">
        <v>29</v>
      </c>
      <c r="AN31" s="179">
        <v>120</v>
      </c>
      <c r="AO31" s="153">
        <v>10</v>
      </c>
      <c r="AQ31" s="135">
        <f>IF(G31="x", 1,0)</f>
        <v>0</v>
      </c>
      <c r="AR31" s="135">
        <f>IF(H31="x", 1,0)</f>
        <v>0</v>
      </c>
      <c r="AU31" s="136">
        <f>IF(A31="","",1)</f>
        <v>1</v>
      </c>
    </row>
    <row r="32" spans="1:47" ht="18" customHeight="1" thickBot="1" x14ac:dyDescent="0.25">
      <c r="A32" s="138"/>
      <c r="B32" s="169" t="s">
        <v>201</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c r="AF32" s="173"/>
      <c r="AG32" s="173"/>
      <c r="AH32" s="176"/>
      <c r="AI32" s="177"/>
      <c r="AJ32" s="177"/>
      <c r="AK32" s="177"/>
      <c r="AL32" s="178"/>
      <c r="AM32" s="180"/>
      <c r="AN32" s="180"/>
      <c r="AO32" s="154"/>
      <c r="AQ32" s="135"/>
      <c r="AR32" s="135"/>
      <c r="AU32" s="136"/>
    </row>
    <row r="33" spans="1:47" ht="18" customHeight="1" x14ac:dyDescent="0.2">
      <c r="A33" s="375">
        <v>42965</v>
      </c>
      <c r="B33" s="351" t="s">
        <v>202</v>
      </c>
      <c r="C33" s="352"/>
      <c r="D33" s="352"/>
      <c r="E33" s="352"/>
      <c r="F33" s="353"/>
      <c r="G33" s="216" t="s">
        <v>105</v>
      </c>
      <c r="H33" s="218"/>
      <c r="I33" s="377"/>
      <c r="J33" s="354"/>
      <c r="K33" s="378"/>
      <c r="L33" s="358"/>
      <c r="M33" s="354">
        <v>3</v>
      </c>
      <c r="N33" s="378">
        <v>15</v>
      </c>
      <c r="O33" s="354"/>
      <c r="P33" s="214"/>
      <c r="Q33" s="354"/>
      <c r="R33" s="214"/>
      <c r="S33" s="364"/>
      <c r="T33" s="360"/>
      <c r="U33" s="362"/>
      <c r="V33" s="364"/>
      <c r="W33" s="360"/>
      <c r="X33" s="362"/>
      <c r="Y33" s="371"/>
      <c r="Z33" s="356" t="s">
        <v>107</v>
      </c>
      <c r="AA33" s="370"/>
      <c r="AB33" s="370"/>
      <c r="AC33" s="370"/>
      <c r="AD33" s="380"/>
      <c r="AE33" s="111" t="s">
        <v>67</v>
      </c>
      <c r="AF33" s="368" t="s">
        <v>169</v>
      </c>
      <c r="AG33" s="368" t="s">
        <v>113</v>
      </c>
      <c r="AH33" s="351" t="s">
        <v>204</v>
      </c>
      <c r="AI33" s="382"/>
      <c r="AJ33" s="382"/>
      <c r="AK33" s="382"/>
      <c r="AL33" s="383"/>
      <c r="AM33" s="366">
        <v>29</v>
      </c>
      <c r="AN33" s="366">
        <v>121</v>
      </c>
      <c r="AO33" s="387">
        <v>8</v>
      </c>
      <c r="AQ33" s="135">
        <f>IF(G33="x", 1,0)</f>
        <v>1</v>
      </c>
      <c r="AR33" s="135">
        <f>IF(H33="x", 1,0)</f>
        <v>0</v>
      </c>
      <c r="AU33" s="136">
        <f>IF(A33="","",1)</f>
        <v>1</v>
      </c>
    </row>
    <row r="34" spans="1:47" ht="18" customHeight="1" thickBot="1" x14ac:dyDescent="0.25">
      <c r="A34" s="376"/>
      <c r="B34" s="372" t="s">
        <v>203</v>
      </c>
      <c r="C34" s="373"/>
      <c r="D34" s="373"/>
      <c r="E34" s="373"/>
      <c r="F34" s="374"/>
      <c r="G34" s="217"/>
      <c r="H34" s="219"/>
      <c r="I34" s="219"/>
      <c r="J34" s="355"/>
      <c r="K34" s="379"/>
      <c r="L34" s="359"/>
      <c r="M34" s="355"/>
      <c r="N34" s="379"/>
      <c r="O34" s="355"/>
      <c r="P34" s="215"/>
      <c r="Q34" s="355"/>
      <c r="R34" s="215"/>
      <c r="S34" s="365"/>
      <c r="T34" s="361"/>
      <c r="U34" s="363"/>
      <c r="V34" s="365"/>
      <c r="W34" s="361"/>
      <c r="X34" s="363"/>
      <c r="Y34" s="365"/>
      <c r="Z34" s="357"/>
      <c r="AA34" s="357"/>
      <c r="AB34" s="357"/>
      <c r="AC34" s="357"/>
      <c r="AD34" s="381"/>
      <c r="AE34" s="112">
        <v>510343</v>
      </c>
      <c r="AF34" s="369"/>
      <c r="AG34" s="369"/>
      <c r="AH34" s="384"/>
      <c r="AI34" s="385"/>
      <c r="AJ34" s="385"/>
      <c r="AK34" s="385"/>
      <c r="AL34" s="386"/>
      <c r="AM34" s="367"/>
      <c r="AN34" s="367"/>
      <c r="AO34" s="388"/>
      <c r="AQ34" s="135"/>
      <c r="AR34" s="135"/>
      <c r="AU34" s="136"/>
    </row>
    <row r="35" spans="1:47" ht="18" customHeight="1" x14ac:dyDescent="0.2">
      <c r="A35" s="137">
        <v>42966</v>
      </c>
      <c r="B35" s="139" t="s">
        <v>205</v>
      </c>
      <c r="C35" s="140"/>
      <c r="D35" s="140"/>
      <c r="E35" s="140"/>
      <c r="F35" s="141"/>
      <c r="G35" s="142"/>
      <c r="H35" s="144"/>
      <c r="I35" s="146"/>
      <c r="J35" s="147"/>
      <c r="K35" s="149"/>
      <c r="L35" s="151"/>
      <c r="M35" s="147"/>
      <c r="N35" s="149"/>
      <c r="O35" s="147"/>
      <c r="P35" s="167"/>
      <c r="Q35" s="147"/>
      <c r="R35" s="167"/>
      <c r="S35" s="162"/>
      <c r="T35" s="163"/>
      <c r="U35" s="165"/>
      <c r="V35" s="162"/>
      <c r="W35" s="163"/>
      <c r="X35" s="165"/>
      <c r="Y35" s="155"/>
      <c r="Z35" s="157"/>
      <c r="AA35" s="159"/>
      <c r="AB35" s="159"/>
      <c r="AC35" s="159"/>
      <c r="AD35" s="160"/>
      <c r="AE35" s="12"/>
      <c r="AF35" s="172"/>
      <c r="AG35" s="172" t="s">
        <v>113</v>
      </c>
      <c r="AH35" s="139" t="s">
        <v>197</v>
      </c>
      <c r="AI35" s="174"/>
      <c r="AJ35" s="174"/>
      <c r="AK35" s="174"/>
      <c r="AL35" s="175"/>
      <c r="AM35" s="179">
        <v>29</v>
      </c>
      <c r="AN35" s="179">
        <v>122</v>
      </c>
      <c r="AO35" s="153">
        <v>15</v>
      </c>
      <c r="AQ35" s="135">
        <f>IF(G35="x", 1,0)</f>
        <v>0</v>
      </c>
      <c r="AR35" s="135">
        <f>IF(H35="x", 1,0)</f>
        <v>0</v>
      </c>
      <c r="AU35" s="136">
        <f>IF(A35="","",1)</f>
        <v>1</v>
      </c>
    </row>
    <row r="36" spans="1:47" ht="18" customHeight="1" thickBot="1" x14ac:dyDescent="0.25">
      <c r="A36" s="138"/>
      <c r="B36" s="169" t="s">
        <v>206</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c r="AF36" s="173"/>
      <c r="AG36" s="173"/>
      <c r="AH36" s="176"/>
      <c r="AI36" s="177"/>
      <c r="AJ36" s="177"/>
      <c r="AK36" s="177"/>
      <c r="AL36" s="178"/>
      <c r="AM36" s="180"/>
      <c r="AN36" s="180"/>
      <c r="AO36" s="154"/>
      <c r="AQ36" s="135"/>
      <c r="AR36" s="135"/>
      <c r="AU36" s="136"/>
    </row>
    <row r="37" spans="1:47" ht="18" customHeight="1" x14ac:dyDescent="0.2">
      <c r="A37" s="137">
        <v>42967</v>
      </c>
      <c r="B37" s="139" t="s">
        <v>207</v>
      </c>
      <c r="C37" s="140"/>
      <c r="D37" s="140"/>
      <c r="E37" s="140"/>
      <c r="F37" s="141"/>
      <c r="G37" s="142" t="s">
        <v>105</v>
      </c>
      <c r="H37" s="144"/>
      <c r="I37" s="146"/>
      <c r="J37" s="147"/>
      <c r="K37" s="149"/>
      <c r="L37" s="151"/>
      <c r="M37" s="147">
        <v>3</v>
      </c>
      <c r="N37" s="149">
        <v>10</v>
      </c>
      <c r="O37" s="147"/>
      <c r="P37" s="167"/>
      <c r="Q37" s="147"/>
      <c r="R37" s="167"/>
      <c r="S37" s="162"/>
      <c r="T37" s="163"/>
      <c r="U37" s="165"/>
      <c r="V37" s="162"/>
      <c r="W37" s="163"/>
      <c r="X37" s="165"/>
      <c r="Y37" s="155"/>
      <c r="Z37" s="157" t="s">
        <v>107</v>
      </c>
      <c r="AA37" s="159"/>
      <c r="AB37" s="159"/>
      <c r="AC37" s="159"/>
      <c r="AD37" s="160"/>
      <c r="AE37" s="12" t="s">
        <v>67</v>
      </c>
      <c r="AF37" s="172" t="s">
        <v>169</v>
      </c>
      <c r="AG37" s="172" t="s">
        <v>113</v>
      </c>
      <c r="AH37" s="139" t="s">
        <v>204</v>
      </c>
      <c r="AI37" s="174"/>
      <c r="AJ37" s="174"/>
      <c r="AK37" s="174"/>
      <c r="AL37" s="175"/>
      <c r="AM37" s="179">
        <v>29</v>
      </c>
      <c r="AN37" s="179">
        <v>130</v>
      </c>
      <c r="AO37" s="153">
        <v>15</v>
      </c>
      <c r="AQ37" s="135">
        <f>IF(G37="x", 1,0)</f>
        <v>1</v>
      </c>
      <c r="AR37" s="135">
        <f>IF(H37="x", 1,0)</f>
        <v>0</v>
      </c>
      <c r="AU37" s="136">
        <f>IF(A37="","",1)</f>
        <v>1</v>
      </c>
    </row>
    <row r="38" spans="1:47" ht="18" customHeight="1" thickBot="1" x14ac:dyDescent="0.25">
      <c r="A38" s="138"/>
      <c r="B38" s="169" t="s">
        <v>208</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512301</v>
      </c>
      <c r="AF38" s="173"/>
      <c r="AG38" s="173"/>
      <c r="AH38" s="176"/>
      <c r="AI38" s="177"/>
      <c r="AJ38" s="177"/>
      <c r="AK38" s="177"/>
      <c r="AL38" s="178"/>
      <c r="AM38" s="180"/>
      <c r="AN38" s="180"/>
      <c r="AO38" s="154"/>
      <c r="AQ38" s="135"/>
      <c r="AR38" s="135"/>
      <c r="AU38" s="136"/>
    </row>
    <row r="39" spans="1:47" ht="18" customHeight="1" x14ac:dyDescent="0.2">
      <c r="A39" s="137">
        <v>42968</v>
      </c>
      <c r="B39" s="139" t="s">
        <v>209</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c r="AA39" s="159"/>
      <c r="AB39" s="159"/>
      <c r="AC39" s="159"/>
      <c r="AD39" s="160"/>
      <c r="AE39" s="12"/>
      <c r="AF39" s="172"/>
      <c r="AG39" s="172" t="s">
        <v>113</v>
      </c>
      <c r="AH39" s="139" t="s">
        <v>197</v>
      </c>
      <c r="AI39" s="174"/>
      <c r="AJ39" s="174"/>
      <c r="AK39" s="174"/>
      <c r="AL39" s="175"/>
      <c r="AM39" s="179">
        <v>29</v>
      </c>
      <c r="AN39" s="179">
        <v>133</v>
      </c>
      <c r="AO39" s="153">
        <v>15</v>
      </c>
      <c r="AQ39" s="135">
        <f>IF(G39="x", 1,0)</f>
        <v>0</v>
      </c>
      <c r="AR39" s="135">
        <f>IF(H39="x", 1,0)</f>
        <v>0</v>
      </c>
      <c r="AU39" s="136">
        <f>IF(A39="","",1)</f>
        <v>1</v>
      </c>
    </row>
    <row r="40" spans="1:47" ht="18" customHeight="1" thickBot="1" x14ac:dyDescent="0.25">
      <c r="A40" s="138"/>
      <c r="B40" s="169" t="s">
        <v>210</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42969</v>
      </c>
      <c r="B41" s="139" t="s">
        <v>211</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t="s">
        <v>113</v>
      </c>
      <c r="AH41" s="139" t="s">
        <v>197</v>
      </c>
      <c r="AI41" s="174"/>
      <c r="AJ41" s="174"/>
      <c r="AK41" s="174"/>
      <c r="AL41" s="175"/>
      <c r="AM41" s="179">
        <v>29</v>
      </c>
      <c r="AN41" s="179">
        <v>125</v>
      </c>
      <c r="AO41" s="153">
        <v>10</v>
      </c>
      <c r="AQ41" s="135">
        <f>IF(G41="x", 1,0)</f>
        <v>0</v>
      </c>
      <c r="AR41" s="135">
        <f>IF(H41="x", 1,0)</f>
        <v>0</v>
      </c>
      <c r="AU41" s="136">
        <f>IF(A41="","",1)</f>
        <v>1</v>
      </c>
    </row>
    <row r="42" spans="1:47" ht="18" customHeight="1" thickBot="1" x14ac:dyDescent="0.25">
      <c r="A42" s="138"/>
      <c r="B42" s="169" t="s">
        <v>212</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42970</v>
      </c>
      <c r="B43" s="139" t="s">
        <v>213</v>
      </c>
      <c r="C43" s="140"/>
      <c r="D43" s="140"/>
      <c r="E43" s="140"/>
      <c r="F43" s="141"/>
      <c r="G43" s="142" t="s">
        <v>105</v>
      </c>
      <c r="H43" s="144"/>
      <c r="I43" s="146"/>
      <c r="J43" s="147"/>
      <c r="K43" s="149"/>
      <c r="L43" s="151"/>
      <c r="M43" s="147">
        <v>3</v>
      </c>
      <c r="N43" s="149">
        <v>23</v>
      </c>
      <c r="O43" s="147"/>
      <c r="P43" s="167"/>
      <c r="Q43" s="147"/>
      <c r="R43" s="167"/>
      <c r="S43" s="162"/>
      <c r="T43" s="163"/>
      <c r="U43" s="165"/>
      <c r="V43" s="162"/>
      <c r="W43" s="163"/>
      <c r="X43" s="165"/>
      <c r="Y43" s="155"/>
      <c r="Z43" s="157" t="s">
        <v>107</v>
      </c>
      <c r="AA43" s="159"/>
      <c r="AB43" s="159"/>
      <c r="AC43" s="159"/>
      <c r="AD43" s="160"/>
      <c r="AE43" s="12" t="s">
        <v>67</v>
      </c>
      <c r="AF43" s="172" t="s">
        <v>169</v>
      </c>
      <c r="AG43" s="172" t="s">
        <v>113</v>
      </c>
      <c r="AH43" s="139" t="s">
        <v>204</v>
      </c>
      <c r="AI43" s="174"/>
      <c r="AJ43" s="174"/>
      <c r="AK43" s="174"/>
      <c r="AL43" s="175"/>
      <c r="AM43" s="179">
        <v>28</v>
      </c>
      <c r="AN43" s="179">
        <v>140</v>
      </c>
      <c r="AO43" s="153">
        <v>15</v>
      </c>
      <c r="AQ43" s="135">
        <f>IF(G43="x", 1,0)</f>
        <v>1</v>
      </c>
      <c r="AR43" s="135">
        <f>IF(H43="x", 1,0)</f>
        <v>0</v>
      </c>
      <c r="AU43" s="136">
        <f>IF(A43="","",1)</f>
        <v>1</v>
      </c>
    </row>
    <row r="44" spans="1:47" ht="18" customHeight="1" thickBot="1" x14ac:dyDescent="0.25">
      <c r="A44" s="138"/>
      <c r="B44" s="169" t="s">
        <v>214</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508589</v>
      </c>
      <c r="AF44" s="173"/>
      <c r="AG44" s="173"/>
      <c r="AH44" s="176"/>
      <c r="AI44" s="177"/>
      <c r="AJ44" s="177"/>
      <c r="AK44" s="177"/>
      <c r="AL44" s="178"/>
      <c r="AM44" s="180"/>
      <c r="AN44" s="180"/>
      <c r="AO44" s="154"/>
      <c r="AQ44" s="135"/>
      <c r="AR44" s="135"/>
      <c r="AU44" s="136"/>
    </row>
    <row r="45" spans="1:47" ht="18" customHeight="1" x14ac:dyDescent="0.2">
      <c r="A45" s="137">
        <v>42971</v>
      </c>
      <c r="B45" s="139" t="s">
        <v>215</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113</v>
      </c>
      <c r="AH45" s="139" t="s">
        <v>197</v>
      </c>
      <c r="AI45" s="174"/>
      <c r="AJ45" s="174"/>
      <c r="AK45" s="174"/>
      <c r="AL45" s="175"/>
      <c r="AM45" s="179">
        <v>29</v>
      </c>
      <c r="AN45" s="179">
        <v>130</v>
      </c>
      <c r="AO45" s="153">
        <v>10</v>
      </c>
      <c r="AQ45" s="135">
        <f>IF(G45="x", 1,0)</f>
        <v>0</v>
      </c>
      <c r="AR45" s="135">
        <f>IF(H45="x", 1,0)</f>
        <v>0</v>
      </c>
      <c r="AU45" s="136">
        <f>IF(A45="","",1)</f>
        <v>1</v>
      </c>
    </row>
    <row r="46" spans="1:47" ht="18" customHeight="1" thickBot="1" x14ac:dyDescent="0.25">
      <c r="A46" s="138"/>
      <c r="B46" s="169" t="s">
        <v>216</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42972</v>
      </c>
      <c r="B47" s="139" t="s">
        <v>217</v>
      </c>
      <c r="C47" s="140"/>
      <c r="D47" s="140"/>
      <c r="E47" s="140"/>
      <c r="F47" s="141"/>
      <c r="G47" s="142" t="s">
        <v>105</v>
      </c>
      <c r="H47" s="144"/>
      <c r="I47" s="146"/>
      <c r="J47" s="147"/>
      <c r="K47" s="149"/>
      <c r="L47" s="151"/>
      <c r="M47" s="147">
        <v>3</v>
      </c>
      <c r="N47" s="149">
        <v>13</v>
      </c>
      <c r="O47" s="147"/>
      <c r="P47" s="167"/>
      <c r="Q47" s="147"/>
      <c r="R47" s="167"/>
      <c r="S47" s="162"/>
      <c r="T47" s="163"/>
      <c r="U47" s="165"/>
      <c r="V47" s="162"/>
      <c r="W47" s="163"/>
      <c r="X47" s="165"/>
      <c r="Y47" s="155"/>
      <c r="Z47" s="157" t="s">
        <v>107</v>
      </c>
      <c r="AA47" s="159"/>
      <c r="AB47" s="159"/>
      <c r="AC47" s="159"/>
      <c r="AD47" s="160"/>
      <c r="AE47" s="12" t="s">
        <v>67</v>
      </c>
      <c r="AF47" s="172" t="s">
        <v>169</v>
      </c>
      <c r="AG47" s="172" t="s">
        <v>113</v>
      </c>
      <c r="AH47" s="139" t="s">
        <v>197</v>
      </c>
      <c r="AI47" s="174"/>
      <c r="AJ47" s="174"/>
      <c r="AK47" s="174"/>
      <c r="AL47" s="175"/>
      <c r="AM47" s="179">
        <v>29</v>
      </c>
      <c r="AN47" s="179">
        <v>143</v>
      </c>
      <c r="AO47" s="153">
        <v>10</v>
      </c>
      <c r="AQ47" s="135">
        <f>IF(G47="x", 1,0)</f>
        <v>1</v>
      </c>
      <c r="AR47" s="135">
        <f>IF(H47="x", 1,0)</f>
        <v>0</v>
      </c>
      <c r="AU47" s="136">
        <f>IF(A47="","",1)</f>
        <v>1</v>
      </c>
    </row>
    <row r="48" spans="1:47" ht="18" customHeight="1" thickBot="1" x14ac:dyDescent="0.25">
      <c r="A48" s="138"/>
      <c r="B48" s="169" t="s">
        <v>218</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250173</v>
      </c>
      <c r="AF48" s="173"/>
      <c r="AG48" s="173"/>
      <c r="AH48" s="176"/>
      <c r="AI48" s="177"/>
      <c r="AJ48" s="177"/>
      <c r="AK48" s="177"/>
      <c r="AL48" s="178"/>
      <c r="AM48" s="180"/>
      <c r="AN48" s="180"/>
      <c r="AO48" s="154"/>
      <c r="AQ48" s="135"/>
      <c r="AR48" s="135"/>
      <c r="AU48" s="136"/>
    </row>
    <row r="49" spans="1:47" ht="18" customHeight="1" x14ac:dyDescent="0.2">
      <c r="A49" s="137">
        <v>42973</v>
      </c>
      <c r="B49" s="139" t="s">
        <v>219</v>
      </c>
      <c r="C49" s="140"/>
      <c r="D49" s="140"/>
      <c r="E49" s="140"/>
      <c r="F49" s="141"/>
      <c r="G49" s="142" t="s">
        <v>105</v>
      </c>
      <c r="H49" s="144"/>
      <c r="I49" s="146"/>
      <c r="J49" s="147"/>
      <c r="K49" s="149"/>
      <c r="L49" s="151"/>
      <c r="M49" s="147">
        <v>3</v>
      </c>
      <c r="N49" s="149">
        <v>23</v>
      </c>
      <c r="O49" s="147"/>
      <c r="P49" s="167"/>
      <c r="Q49" s="147"/>
      <c r="R49" s="167"/>
      <c r="S49" s="162"/>
      <c r="T49" s="163"/>
      <c r="U49" s="165"/>
      <c r="V49" s="162"/>
      <c r="W49" s="163"/>
      <c r="X49" s="165"/>
      <c r="Y49" s="155"/>
      <c r="Z49" s="157" t="s">
        <v>107</v>
      </c>
      <c r="AA49" s="159"/>
      <c r="AB49" s="159"/>
      <c r="AC49" s="159"/>
      <c r="AD49" s="160"/>
      <c r="AE49" s="12" t="s">
        <v>67</v>
      </c>
      <c r="AF49" s="172" t="s">
        <v>166</v>
      </c>
      <c r="AG49" s="172" t="s">
        <v>113</v>
      </c>
      <c r="AH49" s="139" t="s">
        <v>204</v>
      </c>
      <c r="AI49" s="174"/>
      <c r="AJ49" s="174"/>
      <c r="AK49" s="174"/>
      <c r="AL49" s="175"/>
      <c r="AM49" s="179">
        <v>30</v>
      </c>
      <c r="AN49" s="179">
        <v>354</v>
      </c>
      <c r="AO49" s="153">
        <v>6</v>
      </c>
      <c r="AQ49" s="135">
        <f>IF(G49="x", 1,0)</f>
        <v>1</v>
      </c>
      <c r="AR49" s="135">
        <f>IF(H49="x", 1,0)</f>
        <v>0</v>
      </c>
      <c r="AU49" s="136">
        <f>IF(A49="","",1)</f>
        <v>1</v>
      </c>
    </row>
    <row r="50" spans="1:47" ht="18" customHeight="1" thickBot="1" x14ac:dyDescent="0.25">
      <c r="A50" s="138"/>
      <c r="B50" s="169" t="s">
        <v>220</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250437</v>
      </c>
      <c r="AF50" s="173"/>
      <c r="AG50" s="173"/>
      <c r="AH50" s="176"/>
      <c r="AI50" s="177"/>
      <c r="AJ50" s="177"/>
      <c r="AK50" s="177"/>
      <c r="AL50" s="178"/>
      <c r="AM50" s="180"/>
      <c r="AN50" s="180"/>
      <c r="AO50" s="154"/>
      <c r="AQ50" s="135"/>
      <c r="AR50" s="135"/>
      <c r="AU50" s="136"/>
    </row>
    <row r="51" spans="1:47" ht="18" customHeight="1" x14ac:dyDescent="0.2">
      <c r="A51" s="137">
        <v>42973</v>
      </c>
      <c r="B51" s="139" t="s">
        <v>221</v>
      </c>
      <c r="C51" s="140"/>
      <c r="D51" s="140"/>
      <c r="E51" s="140"/>
      <c r="F51" s="141"/>
      <c r="G51" s="142" t="s">
        <v>105</v>
      </c>
      <c r="H51" s="144"/>
      <c r="I51" s="146"/>
      <c r="J51" s="147"/>
      <c r="K51" s="149"/>
      <c r="L51" s="151"/>
      <c r="M51" s="147">
        <v>3</v>
      </c>
      <c r="N51" s="149">
        <v>10</v>
      </c>
      <c r="O51" s="147"/>
      <c r="P51" s="167"/>
      <c r="Q51" s="147"/>
      <c r="R51" s="167"/>
      <c r="S51" s="162"/>
      <c r="T51" s="163"/>
      <c r="U51" s="165"/>
      <c r="V51" s="162"/>
      <c r="W51" s="163"/>
      <c r="X51" s="165"/>
      <c r="Y51" s="155"/>
      <c r="Z51" s="157"/>
      <c r="AA51" s="159"/>
      <c r="AB51" s="159"/>
      <c r="AC51" s="159"/>
      <c r="AD51" s="160"/>
      <c r="AE51" s="12"/>
      <c r="AF51" s="172"/>
      <c r="AG51" s="172" t="s">
        <v>113</v>
      </c>
      <c r="AH51" s="139" t="s">
        <v>223</v>
      </c>
      <c r="AI51" s="174"/>
      <c r="AJ51" s="174"/>
      <c r="AK51" s="174"/>
      <c r="AL51" s="175"/>
      <c r="AM51" s="179">
        <v>30</v>
      </c>
      <c r="AN51" s="179">
        <v>330</v>
      </c>
      <c r="AO51" s="153">
        <v>7</v>
      </c>
      <c r="AQ51" s="135">
        <f>IF(G51="x", 1,0)</f>
        <v>1</v>
      </c>
      <c r="AR51" s="135">
        <f>IF(H51="x", 1,0)</f>
        <v>0</v>
      </c>
      <c r="AU51" s="136">
        <f>IF(A51="","",1)</f>
        <v>1</v>
      </c>
    </row>
    <row r="52" spans="1:47" ht="18" customHeight="1" thickBot="1" x14ac:dyDescent="0.25">
      <c r="A52" s="138"/>
      <c r="B52" s="169" t="s">
        <v>222</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c r="AF52" s="173"/>
      <c r="AG52" s="173"/>
      <c r="AH52" s="176"/>
      <c r="AI52" s="177"/>
      <c r="AJ52" s="177"/>
      <c r="AK52" s="177"/>
      <c r="AL52" s="178"/>
      <c r="AM52" s="180"/>
      <c r="AN52" s="180"/>
      <c r="AO52" s="154"/>
      <c r="AQ52" s="135"/>
      <c r="AR52" s="135"/>
      <c r="AU52" s="136"/>
    </row>
    <row r="53" spans="1:47" ht="18" customHeight="1" x14ac:dyDescent="0.2">
      <c r="A53" s="137">
        <v>42974</v>
      </c>
      <c r="B53" s="139" t="s">
        <v>224</v>
      </c>
      <c r="C53" s="140"/>
      <c r="D53" s="140"/>
      <c r="E53" s="140"/>
      <c r="F53" s="141"/>
      <c r="G53" s="142" t="s">
        <v>105</v>
      </c>
      <c r="H53" s="144"/>
      <c r="I53" s="146"/>
      <c r="J53" s="147"/>
      <c r="K53" s="149"/>
      <c r="L53" s="151"/>
      <c r="M53" s="147">
        <v>3</v>
      </c>
      <c r="N53" s="149">
        <v>8</v>
      </c>
      <c r="O53" s="147"/>
      <c r="P53" s="167"/>
      <c r="Q53" s="147"/>
      <c r="R53" s="167"/>
      <c r="S53" s="162"/>
      <c r="T53" s="163"/>
      <c r="U53" s="165"/>
      <c r="V53" s="162"/>
      <c r="W53" s="163"/>
      <c r="X53" s="165"/>
      <c r="Y53" s="155"/>
      <c r="Z53" s="157" t="s">
        <v>107</v>
      </c>
      <c r="AA53" s="159"/>
      <c r="AB53" s="159"/>
      <c r="AC53" s="159"/>
      <c r="AD53" s="160"/>
      <c r="AE53" s="12" t="s">
        <v>67</v>
      </c>
      <c r="AF53" s="172"/>
      <c r="AG53" s="172" t="s">
        <v>113</v>
      </c>
      <c r="AH53" s="139" t="s">
        <v>223</v>
      </c>
      <c r="AI53" s="174"/>
      <c r="AJ53" s="174"/>
      <c r="AK53" s="174"/>
      <c r="AL53" s="175"/>
      <c r="AM53" s="179">
        <v>30</v>
      </c>
      <c r="AN53" s="179">
        <v>333</v>
      </c>
      <c r="AO53" s="153">
        <v>8</v>
      </c>
      <c r="AQ53" s="135">
        <f>IF(G53="x", 1,0)</f>
        <v>1</v>
      </c>
      <c r="AR53" s="135">
        <f>IF(H53="x", 1,0)</f>
        <v>0</v>
      </c>
      <c r="AU53" s="136">
        <f>IF(A53="","",1)</f>
        <v>1</v>
      </c>
    </row>
    <row r="54" spans="1:47" ht="18" customHeight="1" thickBot="1" x14ac:dyDescent="0.25">
      <c r="A54" s="138"/>
      <c r="B54" s="169" t="s">
        <v>225</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42975</v>
      </c>
      <c r="B55" s="139" t="s">
        <v>226</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c r="AA55" s="159"/>
      <c r="AB55" s="159"/>
      <c r="AC55" s="159"/>
      <c r="AD55" s="160"/>
      <c r="AE55" s="12"/>
      <c r="AF55" s="172"/>
      <c r="AG55" s="172" t="s">
        <v>113</v>
      </c>
      <c r="AH55" s="139" t="s">
        <v>197</v>
      </c>
      <c r="AI55" s="174"/>
      <c r="AJ55" s="174"/>
      <c r="AK55" s="174"/>
      <c r="AL55" s="175"/>
      <c r="AM55" s="179">
        <v>30</v>
      </c>
      <c r="AN55" s="179">
        <v>168</v>
      </c>
      <c r="AO55" s="153">
        <v>14</v>
      </c>
      <c r="AQ55" s="135">
        <f>IF(G55="x", 1,0)</f>
        <v>0</v>
      </c>
      <c r="AR55" s="135">
        <f>IF(H55="x", 1,0)</f>
        <v>0</v>
      </c>
      <c r="AU55" s="136">
        <f>IF(A55="","",1)</f>
        <v>1</v>
      </c>
    </row>
    <row r="56" spans="1:47" ht="18" customHeight="1" thickBot="1" x14ac:dyDescent="0.25">
      <c r="A56" s="138"/>
      <c r="B56" s="169" t="s">
        <v>227</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c r="AF56" s="173"/>
      <c r="AG56" s="173"/>
      <c r="AH56" s="176"/>
      <c r="AI56" s="177"/>
      <c r="AJ56" s="177"/>
      <c r="AK56" s="177"/>
      <c r="AL56" s="178"/>
      <c r="AM56" s="180"/>
      <c r="AN56" s="180"/>
      <c r="AO56" s="154"/>
      <c r="AQ56" s="135"/>
      <c r="AR56" s="135"/>
      <c r="AU56" s="136"/>
    </row>
    <row r="57" spans="1:47" ht="18" customHeight="1" x14ac:dyDescent="0.2">
      <c r="A57" s="137">
        <v>42976</v>
      </c>
      <c r="B57" s="139" t="s">
        <v>228</v>
      </c>
      <c r="C57" s="140"/>
      <c r="D57" s="140"/>
      <c r="E57" s="140"/>
      <c r="F57" s="141"/>
      <c r="G57" s="142" t="s">
        <v>105</v>
      </c>
      <c r="H57" s="144"/>
      <c r="I57" s="146"/>
      <c r="J57" s="147">
        <v>15</v>
      </c>
      <c r="K57" s="149">
        <v>2</v>
      </c>
      <c r="L57" s="151"/>
      <c r="M57" s="147">
        <v>3</v>
      </c>
      <c r="N57" s="149">
        <v>5</v>
      </c>
      <c r="O57" s="147"/>
      <c r="P57" s="167"/>
      <c r="Q57" s="147"/>
      <c r="R57" s="167"/>
      <c r="S57" s="162"/>
      <c r="T57" s="163"/>
      <c r="U57" s="165"/>
      <c r="V57" s="162"/>
      <c r="W57" s="163"/>
      <c r="X57" s="165"/>
      <c r="Y57" s="155"/>
      <c r="Z57" s="157" t="s">
        <v>107</v>
      </c>
      <c r="AA57" s="159"/>
      <c r="AB57" s="159"/>
      <c r="AC57" s="159"/>
      <c r="AD57" s="160"/>
      <c r="AE57" s="12" t="s">
        <v>67</v>
      </c>
      <c r="AF57" s="172" t="s">
        <v>169</v>
      </c>
      <c r="AG57" s="172" t="s">
        <v>115</v>
      </c>
      <c r="AH57" s="139" t="s">
        <v>204</v>
      </c>
      <c r="AI57" s="174"/>
      <c r="AJ57" s="174"/>
      <c r="AK57" s="174"/>
      <c r="AL57" s="175"/>
      <c r="AM57" s="179">
        <v>29</v>
      </c>
      <c r="AN57" s="179">
        <v>210</v>
      </c>
      <c r="AO57" s="153">
        <v>15</v>
      </c>
      <c r="AQ57" s="135">
        <f>IF(G57="x", 1,0)</f>
        <v>1</v>
      </c>
      <c r="AR57" s="135">
        <f>IF(H57="x", 1,0)</f>
        <v>0</v>
      </c>
      <c r="AU57" s="136">
        <f>IF(A57="","",2)</f>
        <v>2</v>
      </c>
    </row>
    <row r="58" spans="1:47" ht="18" customHeight="1" thickBot="1" x14ac:dyDescent="0.25">
      <c r="A58" s="138"/>
      <c r="B58" s="169" t="s">
        <v>229</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230361</v>
      </c>
      <c r="AF58" s="173"/>
      <c r="AG58" s="173"/>
      <c r="AH58" s="176"/>
      <c r="AI58" s="177"/>
      <c r="AJ58" s="177"/>
      <c r="AK58" s="177"/>
      <c r="AL58" s="178"/>
      <c r="AM58" s="180"/>
      <c r="AN58" s="180"/>
      <c r="AO58" s="154"/>
      <c r="AQ58" s="135"/>
      <c r="AR58" s="135"/>
      <c r="AU58" s="136"/>
    </row>
    <row r="59" spans="1:47" ht="18" customHeight="1" x14ac:dyDescent="0.2">
      <c r="A59" s="137">
        <v>42976</v>
      </c>
      <c r="B59" s="139" t="s">
        <v>230</v>
      </c>
      <c r="C59" s="140"/>
      <c r="D59" s="140"/>
      <c r="E59" s="140"/>
      <c r="F59" s="141"/>
      <c r="G59" s="142" t="s">
        <v>105</v>
      </c>
      <c r="H59" s="144"/>
      <c r="I59" s="146"/>
      <c r="J59" s="147"/>
      <c r="K59" s="149"/>
      <c r="L59" s="151"/>
      <c r="M59" s="147">
        <v>3</v>
      </c>
      <c r="N59" s="149">
        <v>23</v>
      </c>
      <c r="O59" s="147"/>
      <c r="P59" s="167"/>
      <c r="Q59" s="147"/>
      <c r="R59" s="167"/>
      <c r="S59" s="162"/>
      <c r="T59" s="163"/>
      <c r="U59" s="165"/>
      <c r="V59" s="162"/>
      <c r="W59" s="163"/>
      <c r="X59" s="165"/>
      <c r="Y59" s="155"/>
      <c r="Z59" s="157" t="s">
        <v>107</v>
      </c>
      <c r="AA59" s="159"/>
      <c r="AB59" s="159"/>
      <c r="AC59" s="159"/>
      <c r="AD59" s="160"/>
      <c r="AE59" s="12" t="s">
        <v>67</v>
      </c>
      <c r="AF59" s="172" t="s">
        <v>169</v>
      </c>
      <c r="AG59" s="172" t="s">
        <v>115</v>
      </c>
      <c r="AH59" s="139" t="s">
        <v>232</v>
      </c>
      <c r="AI59" s="174"/>
      <c r="AJ59" s="174"/>
      <c r="AK59" s="174"/>
      <c r="AL59" s="175"/>
      <c r="AM59" s="179">
        <v>29</v>
      </c>
      <c r="AN59" s="179">
        <v>210</v>
      </c>
      <c r="AO59" s="153">
        <v>12</v>
      </c>
      <c r="AQ59" s="135">
        <f>IF(G59="x", 1,0)</f>
        <v>1</v>
      </c>
      <c r="AR59" s="135">
        <f>IF(H59="x", 1,0)</f>
        <v>0</v>
      </c>
      <c r="AU59" s="136">
        <f>IF(A59="","",2)</f>
        <v>2</v>
      </c>
    </row>
    <row r="60" spans="1:47" ht="18" customHeight="1" thickBot="1" x14ac:dyDescent="0.25">
      <c r="A60" s="138"/>
      <c r="B60" s="169" t="s">
        <v>231</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42977</v>
      </c>
      <c r="B61" s="139" t="s">
        <v>235</v>
      </c>
      <c r="C61" s="140"/>
      <c r="D61" s="140"/>
      <c r="E61" s="140"/>
      <c r="F61" s="141"/>
      <c r="G61" s="142"/>
      <c r="H61" s="144"/>
      <c r="I61" s="146"/>
      <c r="J61" s="147"/>
      <c r="K61" s="149"/>
      <c r="L61" s="151"/>
      <c r="M61" s="147"/>
      <c r="N61" s="149"/>
      <c r="O61" s="147"/>
      <c r="P61" s="167"/>
      <c r="Q61" s="147"/>
      <c r="R61" s="167"/>
      <c r="S61" s="162"/>
      <c r="T61" s="163"/>
      <c r="U61" s="165"/>
      <c r="V61" s="162"/>
      <c r="W61" s="163"/>
      <c r="X61" s="165"/>
      <c r="Y61" s="155"/>
      <c r="Z61" s="157"/>
      <c r="AA61" s="159"/>
      <c r="AB61" s="159"/>
      <c r="AC61" s="159"/>
      <c r="AD61" s="160"/>
      <c r="AE61" s="12"/>
      <c r="AF61" s="172"/>
      <c r="AG61" s="172" t="s">
        <v>115</v>
      </c>
      <c r="AH61" s="139" t="s">
        <v>197</v>
      </c>
      <c r="AI61" s="174"/>
      <c r="AJ61" s="174"/>
      <c r="AK61" s="174"/>
      <c r="AL61" s="175"/>
      <c r="AM61" s="179">
        <v>28</v>
      </c>
      <c r="AN61" s="179">
        <v>180</v>
      </c>
      <c r="AO61" s="153">
        <v>8</v>
      </c>
      <c r="AQ61" s="135">
        <f>IF(G61="x", 1,0)</f>
        <v>0</v>
      </c>
      <c r="AR61" s="135">
        <f>IF(H61="x", 1,0)</f>
        <v>0</v>
      </c>
      <c r="AU61" s="136">
        <f>IF(A61="","",2)</f>
        <v>2</v>
      </c>
    </row>
    <row r="62" spans="1:47" ht="18" customHeight="1" thickBot="1" x14ac:dyDescent="0.25">
      <c r="A62" s="138"/>
      <c r="B62" s="169" t="s">
        <v>236</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v>42978</v>
      </c>
      <c r="B63" s="139" t="s">
        <v>233</v>
      </c>
      <c r="C63" s="140"/>
      <c r="D63" s="140"/>
      <c r="E63" s="140"/>
      <c r="F63" s="141"/>
      <c r="G63" s="142"/>
      <c r="H63" s="144"/>
      <c r="I63" s="146"/>
      <c r="J63" s="147">
        <v>12</v>
      </c>
      <c r="K63" s="149">
        <v>2</v>
      </c>
      <c r="L63" s="151"/>
      <c r="M63" s="147">
        <v>3</v>
      </c>
      <c r="N63" s="149">
        <v>30</v>
      </c>
      <c r="O63" s="147"/>
      <c r="P63" s="167"/>
      <c r="Q63" s="147"/>
      <c r="R63" s="167"/>
      <c r="S63" s="162"/>
      <c r="T63" s="163"/>
      <c r="U63" s="165"/>
      <c r="V63" s="162"/>
      <c r="W63" s="163"/>
      <c r="X63" s="165"/>
      <c r="Y63" s="155"/>
      <c r="Z63" s="157" t="s">
        <v>107</v>
      </c>
      <c r="AA63" s="159"/>
      <c r="AB63" s="159"/>
      <c r="AC63" s="159"/>
      <c r="AD63" s="160"/>
      <c r="AE63" s="12" t="s">
        <v>67</v>
      </c>
      <c r="AF63" s="172" t="s">
        <v>164</v>
      </c>
      <c r="AG63" s="172" t="s">
        <v>115</v>
      </c>
      <c r="AH63" s="139" t="s">
        <v>204</v>
      </c>
      <c r="AI63" s="174"/>
      <c r="AJ63" s="174"/>
      <c r="AK63" s="174"/>
      <c r="AL63" s="175"/>
      <c r="AM63" s="179">
        <v>28</v>
      </c>
      <c r="AN63" s="179">
        <v>177</v>
      </c>
      <c r="AO63" s="153">
        <v>8</v>
      </c>
      <c r="AQ63" s="135">
        <f>IF(G63="x", 1,0)</f>
        <v>0</v>
      </c>
      <c r="AR63" s="135">
        <f>IF(H63="x", 1,0)</f>
        <v>0</v>
      </c>
      <c r="AU63" s="136">
        <f>IF(A63="","",2)</f>
        <v>2</v>
      </c>
    </row>
    <row r="64" spans="1:47" ht="18" customHeight="1" thickBot="1" x14ac:dyDescent="0.25">
      <c r="A64" s="138"/>
      <c r="B64" s="169" t="s">
        <v>234</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c r="AF64" s="173"/>
      <c r="AG64" s="173"/>
      <c r="AH64" s="176"/>
      <c r="AI64" s="177"/>
      <c r="AJ64" s="177"/>
      <c r="AK64" s="177"/>
      <c r="AL64" s="178"/>
      <c r="AM64" s="180"/>
      <c r="AN64" s="180"/>
      <c r="AO64" s="154"/>
      <c r="AQ64" s="135"/>
      <c r="AR64" s="135"/>
      <c r="AU64" s="136"/>
    </row>
    <row r="65" spans="1:47" ht="18" customHeight="1" x14ac:dyDescent="0.2">
      <c r="A65" s="137">
        <v>42979</v>
      </c>
      <c r="B65" s="139" t="s">
        <v>237</v>
      </c>
      <c r="C65" s="140"/>
      <c r="D65" s="140"/>
      <c r="E65" s="140"/>
      <c r="F65" s="141"/>
      <c r="G65" s="142" t="s">
        <v>105</v>
      </c>
      <c r="H65" s="144"/>
      <c r="I65" s="146"/>
      <c r="J65" s="147">
        <v>15</v>
      </c>
      <c r="K65" s="149">
        <v>2</v>
      </c>
      <c r="L65" s="151">
        <v>15</v>
      </c>
      <c r="M65" s="147">
        <v>3</v>
      </c>
      <c r="N65" s="149">
        <v>40</v>
      </c>
      <c r="O65" s="147"/>
      <c r="P65" s="167"/>
      <c r="Q65" s="147"/>
      <c r="R65" s="167"/>
      <c r="S65" s="162"/>
      <c r="T65" s="163"/>
      <c r="U65" s="165"/>
      <c r="V65" s="162"/>
      <c r="W65" s="163"/>
      <c r="X65" s="165"/>
      <c r="Y65" s="155"/>
      <c r="Z65" s="157" t="s">
        <v>107</v>
      </c>
      <c r="AA65" s="159"/>
      <c r="AB65" s="159"/>
      <c r="AC65" s="159"/>
      <c r="AD65" s="160"/>
      <c r="AE65" s="12" t="s">
        <v>67</v>
      </c>
      <c r="AF65" s="172" t="s">
        <v>164</v>
      </c>
      <c r="AG65" s="172" t="s">
        <v>113</v>
      </c>
      <c r="AH65" s="139" t="s">
        <v>223</v>
      </c>
      <c r="AI65" s="174"/>
      <c r="AJ65" s="174"/>
      <c r="AK65" s="174"/>
      <c r="AL65" s="175"/>
      <c r="AM65" s="179">
        <v>28</v>
      </c>
      <c r="AN65" s="179">
        <v>135</v>
      </c>
      <c r="AO65" s="153">
        <v>12</v>
      </c>
      <c r="AQ65" s="135">
        <f>IF(G65="x", 1,0)</f>
        <v>1</v>
      </c>
      <c r="AR65" s="135">
        <f>IF(H65="x", 1,0)</f>
        <v>0</v>
      </c>
      <c r="AU65" s="136">
        <f>IF(A65="","",2)</f>
        <v>2</v>
      </c>
    </row>
    <row r="66" spans="1:47" ht="18" customHeight="1" thickBot="1" x14ac:dyDescent="0.25">
      <c r="A66" s="138"/>
      <c r="B66" s="169" t="s">
        <v>238</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226946</v>
      </c>
      <c r="AF66" s="173"/>
      <c r="AG66" s="173"/>
      <c r="AH66" s="176"/>
      <c r="AI66" s="177"/>
      <c r="AJ66" s="177"/>
      <c r="AK66" s="177"/>
      <c r="AL66" s="178"/>
      <c r="AM66" s="180"/>
      <c r="AN66" s="180"/>
      <c r="AO66" s="154"/>
      <c r="AQ66" s="135"/>
      <c r="AR66" s="135"/>
      <c r="AU66" s="136"/>
    </row>
    <row r="67" spans="1:47" ht="18" customHeight="1" x14ac:dyDescent="0.2">
      <c r="A67" s="137">
        <v>42979</v>
      </c>
      <c r="B67" s="139" t="s">
        <v>239</v>
      </c>
      <c r="C67" s="140"/>
      <c r="D67" s="140"/>
      <c r="E67" s="140"/>
      <c r="F67" s="141"/>
      <c r="G67" s="142" t="s">
        <v>105</v>
      </c>
      <c r="H67" s="144"/>
      <c r="I67" s="146"/>
      <c r="J67" s="147"/>
      <c r="K67" s="149"/>
      <c r="L67" s="151">
        <v>1</v>
      </c>
      <c r="M67" s="147">
        <v>3</v>
      </c>
      <c r="N67" s="149">
        <v>210</v>
      </c>
      <c r="O67" s="147"/>
      <c r="P67" s="167"/>
      <c r="Q67" s="147"/>
      <c r="R67" s="167"/>
      <c r="S67" s="162"/>
      <c r="T67" s="163"/>
      <c r="U67" s="165"/>
      <c r="V67" s="162"/>
      <c r="W67" s="163"/>
      <c r="X67" s="165"/>
      <c r="Y67" s="155"/>
      <c r="Z67" s="157" t="s">
        <v>107</v>
      </c>
      <c r="AA67" s="159"/>
      <c r="AB67" s="159"/>
      <c r="AC67" s="159"/>
      <c r="AD67" s="160"/>
      <c r="AE67" s="12" t="s">
        <v>67</v>
      </c>
      <c r="AF67" s="172" t="s">
        <v>164</v>
      </c>
      <c r="AG67" s="172" t="s">
        <v>113</v>
      </c>
      <c r="AH67" s="139" t="s">
        <v>204</v>
      </c>
      <c r="AI67" s="174"/>
      <c r="AJ67" s="174"/>
      <c r="AK67" s="174"/>
      <c r="AL67" s="175"/>
      <c r="AM67" s="179">
        <v>28</v>
      </c>
      <c r="AN67" s="179">
        <v>146</v>
      </c>
      <c r="AO67" s="153">
        <v>18</v>
      </c>
      <c r="AQ67" s="135">
        <f>IF(G67="x", 1,0)</f>
        <v>1</v>
      </c>
      <c r="AR67" s="135">
        <f>IF(H67="x", 1,0)</f>
        <v>0</v>
      </c>
      <c r="AU67" s="136">
        <f>IF(A67="","",2)</f>
        <v>2</v>
      </c>
    </row>
    <row r="68" spans="1:47" ht="18" customHeight="1" thickBot="1" x14ac:dyDescent="0.25">
      <c r="A68" s="138"/>
      <c r="B68" s="169" t="s">
        <v>240</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218963</v>
      </c>
      <c r="AF68" s="173"/>
      <c r="AG68" s="173"/>
      <c r="AH68" s="176"/>
      <c r="AI68" s="177"/>
      <c r="AJ68" s="177"/>
      <c r="AK68" s="177"/>
      <c r="AL68" s="178"/>
      <c r="AM68" s="180"/>
      <c r="AN68" s="180"/>
      <c r="AO68" s="154"/>
      <c r="AQ68" s="135"/>
      <c r="AR68" s="135"/>
      <c r="AU68" s="136"/>
    </row>
    <row r="69" spans="1:47" ht="18" customHeight="1" x14ac:dyDescent="0.2">
      <c r="A69" s="137">
        <v>42980</v>
      </c>
      <c r="B69" s="139" t="s">
        <v>241</v>
      </c>
      <c r="C69" s="140"/>
      <c r="D69" s="140"/>
      <c r="E69" s="140"/>
      <c r="F69" s="141"/>
      <c r="G69" s="142" t="s">
        <v>105</v>
      </c>
      <c r="H69" s="144"/>
      <c r="I69" s="146"/>
      <c r="J69" s="147">
        <v>20</v>
      </c>
      <c r="K69" s="149">
        <v>2</v>
      </c>
      <c r="L69" s="151"/>
      <c r="M69" s="147">
        <v>3</v>
      </c>
      <c r="N69" s="149">
        <v>52</v>
      </c>
      <c r="O69" s="147"/>
      <c r="P69" s="167"/>
      <c r="Q69" s="147"/>
      <c r="R69" s="167"/>
      <c r="S69" s="162"/>
      <c r="T69" s="163"/>
      <c r="U69" s="165"/>
      <c r="V69" s="162"/>
      <c r="W69" s="163"/>
      <c r="X69" s="165"/>
      <c r="Y69" s="155"/>
      <c r="Z69" s="157" t="s">
        <v>107</v>
      </c>
      <c r="AA69" s="159"/>
      <c r="AB69" s="159"/>
      <c r="AC69" s="159"/>
      <c r="AD69" s="160"/>
      <c r="AE69" s="12" t="s">
        <v>67</v>
      </c>
      <c r="AF69" s="172" t="s">
        <v>164</v>
      </c>
      <c r="AG69" s="172" t="s">
        <v>113</v>
      </c>
      <c r="AH69" s="139" t="s">
        <v>204</v>
      </c>
      <c r="AI69" s="174"/>
      <c r="AJ69" s="174"/>
      <c r="AK69" s="174"/>
      <c r="AL69" s="175"/>
      <c r="AM69" s="179">
        <v>28</v>
      </c>
      <c r="AN69" s="179">
        <v>136</v>
      </c>
      <c r="AO69" s="153">
        <v>15</v>
      </c>
      <c r="AQ69" s="135">
        <f>IF(G69="x", 1,0)</f>
        <v>1</v>
      </c>
      <c r="AR69" s="135">
        <f>IF(H69="x", 1,0)</f>
        <v>0</v>
      </c>
      <c r="AU69" s="136">
        <f>IF(A69="","",2)</f>
        <v>2</v>
      </c>
    </row>
    <row r="70" spans="1:47" ht="18" customHeight="1" thickBot="1" x14ac:dyDescent="0.25">
      <c r="A70" s="138"/>
      <c r="B70" s="169" t="s">
        <v>242</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508818</v>
      </c>
      <c r="AF70" s="173"/>
      <c r="AG70" s="173"/>
      <c r="AH70" s="176"/>
      <c r="AI70" s="177"/>
      <c r="AJ70" s="177"/>
      <c r="AK70" s="177"/>
      <c r="AL70" s="178"/>
      <c r="AM70" s="180"/>
      <c r="AN70" s="180"/>
      <c r="AO70" s="154"/>
      <c r="AQ70" s="135"/>
      <c r="AR70" s="135"/>
      <c r="AU70" s="136"/>
    </row>
    <row r="71" spans="1:47" ht="18" customHeight="1" x14ac:dyDescent="0.2">
      <c r="A71" s="137">
        <v>42981</v>
      </c>
      <c r="B71" s="139" t="s">
        <v>243</v>
      </c>
      <c r="C71" s="140"/>
      <c r="D71" s="140"/>
      <c r="E71" s="140"/>
      <c r="F71" s="141"/>
      <c r="G71" s="142" t="s">
        <v>105</v>
      </c>
      <c r="H71" s="144"/>
      <c r="I71" s="146"/>
      <c r="J71" s="147">
        <v>25</v>
      </c>
      <c r="K71" s="149">
        <v>6</v>
      </c>
      <c r="L71" s="151">
        <v>10</v>
      </c>
      <c r="M71" s="147">
        <v>3</v>
      </c>
      <c r="N71" s="149">
        <v>38</v>
      </c>
      <c r="O71" s="147"/>
      <c r="P71" s="167"/>
      <c r="Q71" s="147"/>
      <c r="R71" s="167"/>
      <c r="S71" s="162"/>
      <c r="T71" s="163"/>
      <c r="U71" s="165"/>
      <c r="V71" s="162"/>
      <c r="W71" s="163"/>
      <c r="X71" s="165"/>
      <c r="Y71" s="155"/>
      <c r="Z71" s="157" t="s">
        <v>107</v>
      </c>
      <c r="AA71" s="159"/>
      <c r="AB71" s="159"/>
      <c r="AC71" s="159"/>
      <c r="AD71" s="160"/>
      <c r="AE71" s="12" t="s">
        <v>67</v>
      </c>
      <c r="AF71" s="172" t="s">
        <v>169</v>
      </c>
      <c r="AG71" s="172" t="s">
        <v>115</v>
      </c>
      <c r="AH71" s="139" t="s">
        <v>204</v>
      </c>
      <c r="AI71" s="174"/>
      <c r="AJ71" s="174"/>
      <c r="AK71" s="174"/>
      <c r="AL71" s="175"/>
      <c r="AM71" s="179">
        <v>28</v>
      </c>
      <c r="AN71" s="179">
        <v>149</v>
      </c>
      <c r="AO71" s="153">
        <v>12</v>
      </c>
      <c r="AQ71" s="135">
        <f>IF(G71="x", 1,0)</f>
        <v>1</v>
      </c>
      <c r="AR71" s="135">
        <f>IF(H71="x", 1,0)</f>
        <v>0</v>
      </c>
      <c r="AU71" s="136">
        <f>IF(A71="","",2)</f>
        <v>2</v>
      </c>
    </row>
    <row r="72" spans="1:47" ht="18" customHeight="1" thickBot="1" x14ac:dyDescent="0.25">
      <c r="A72" s="138"/>
      <c r="B72" s="169" t="s">
        <v>244</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v>249793</v>
      </c>
      <c r="AF72" s="173"/>
      <c r="AG72" s="173"/>
      <c r="AH72" s="176"/>
      <c r="AI72" s="177"/>
      <c r="AJ72" s="177"/>
      <c r="AK72" s="177"/>
      <c r="AL72" s="178"/>
      <c r="AM72" s="180"/>
      <c r="AN72" s="180"/>
      <c r="AO72" s="154"/>
      <c r="AQ72" s="135"/>
      <c r="AR72" s="135"/>
      <c r="AU72" s="136"/>
    </row>
    <row r="73" spans="1:47" ht="18" customHeight="1" x14ac:dyDescent="0.2">
      <c r="A73" s="137">
        <v>42982</v>
      </c>
      <c r="B73" s="139" t="s">
        <v>245</v>
      </c>
      <c r="C73" s="140"/>
      <c r="D73" s="140"/>
      <c r="E73" s="140"/>
      <c r="F73" s="141"/>
      <c r="G73" s="142" t="s">
        <v>105</v>
      </c>
      <c r="H73" s="144"/>
      <c r="I73" s="146"/>
      <c r="J73" s="147"/>
      <c r="K73" s="149"/>
      <c r="L73" s="151">
        <v>11</v>
      </c>
      <c r="M73" s="147"/>
      <c r="N73" s="149"/>
      <c r="O73" s="147">
        <v>3</v>
      </c>
      <c r="P73" s="167">
        <v>4</v>
      </c>
      <c r="Q73" s="147"/>
      <c r="R73" s="167"/>
      <c r="S73" s="162"/>
      <c r="T73" s="163"/>
      <c r="U73" s="165"/>
      <c r="V73" s="162"/>
      <c r="W73" s="163"/>
      <c r="X73" s="165"/>
      <c r="Y73" s="155"/>
      <c r="Z73" s="157" t="s">
        <v>107</v>
      </c>
      <c r="AA73" s="159"/>
      <c r="AB73" s="159"/>
      <c r="AC73" s="159"/>
      <c r="AD73" s="160"/>
      <c r="AE73" s="12" t="s">
        <v>67</v>
      </c>
      <c r="AF73" s="172" t="s">
        <v>164</v>
      </c>
      <c r="AG73" s="172" t="s">
        <v>115</v>
      </c>
      <c r="AH73" s="139" t="s">
        <v>204</v>
      </c>
      <c r="AI73" s="174"/>
      <c r="AJ73" s="174"/>
      <c r="AK73" s="174"/>
      <c r="AL73" s="175"/>
      <c r="AM73" s="179">
        <v>28</v>
      </c>
      <c r="AN73" s="179">
        <v>156</v>
      </c>
      <c r="AO73" s="153">
        <v>7</v>
      </c>
      <c r="AQ73" s="135">
        <f>IF(G73="x", 1,0)</f>
        <v>1</v>
      </c>
      <c r="AR73" s="135">
        <f>IF(H73="x", 1,0)</f>
        <v>0</v>
      </c>
      <c r="AU73" s="136">
        <f>IF(A73="","",2)</f>
        <v>2</v>
      </c>
    </row>
    <row r="74" spans="1:47" ht="18" customHeight="1" thickBot="1" x14ac:dyDescent="0.25">
      <c r="A74" s="138"/>
      <c r="B74" s="169" t="s">
        <v>246</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509666</v>
      </c>
      <c r="AF74" s="173"/>
      <c r="AG74" s="173"/>
      <c r="AH74" s="176"/>
      <c r="AI74" s="177"/>
      <c r="AJ74" s="177"/>
      <c r="AK74" s="177"/>
      <c r="AL74" s="178"/>
      <c r="AM74" s="180"/>
      <c r="AN74" s="180"/>
      <c r="AO74" s="154"/>
      <c r="AQ74" s="135"/>
      <c r="AR74" s="135"/>
      <c r="AU74" s="136"/>
    </row>
    <row r="75" spans="1:47" ht="18" customHeight="1" x14ac:dyDescent="0.2">
      <c r="A75" s="137">
        <v>42982</v>
      </c>
      <c r="B75" s="139" t="s">
        <v>247</v>
      </c>
      <c r="C75" s="140"/>
      <c r="D75" s="140"/>
      <c r="E75" s="140"/>
      <c r="F75" s="141"/>
      <c r="G75" s="142" t="s">
        <v>105</v>
      </c>
      <c r="H75" s="144"/>
      <c r="I75" s="146"/>
      <c r="J75" s="147">
        <v>20</v>
      </c>
      <c r="K75" s="149">
        <v>20</v>
      </c>
      <c r="L75" s="151">
        <v>10</v>
      </c>
      <c r="M75" s="147">
        <v>3</v>
      </c>
      <c r="N75" s="149">
        <v>25</v>
      </c>
      <c r="O75" s="147"/>
      <c r="P75" s="167"/>
      <c r="Q75" s="147"/>
      <c r="R75" s="167"/>
      <c r="S75" s="162"/>
      <c r="T75" s="163"/>
      <c r="U75" s="165"/>
      <c r="V75" s="162"/>
      <c r="W75" s="163"/>
      <c r="X75" s="165"/>
      <c r="Y75" s="155"/>
      <c r="Z75" s="157" t="s">
        <v>107</v>
      </c>
      <c r="AA75" s="159"/>
      <c r="AB75" s="159"/>
      <c r="AC75" s="159"/>
      <c r="AD75" s="160"/>
      <c r="AE75" s="12" t="s">
        <v>67</v>
      </c>
      <c r="AF75" s="172" t="s">
        <v>169</v>
      </c>
      <c r="AG75" s="172" t="s">
        <v>115</v>
      </c>
      <c r="AH75" s="139" t="s">
        <v>204</v>
      </c>
      <c r="AI75" s="174"/>
      <c r="AJ75" s="174"/>
      <c r="AK75" s="174"/>
      <c r="AL75" s="175"/>
      <c r="AM75" s="179">
        <v>28</v>
      </c>
      <c r="AN75" s="179">
        <v>200</v>
      </c>
      <c r="AO75" s="153">
        <v>10</v>
      </c>
      <c r="AQ75" s="135">
        <f>IF(G75="x", 1,0)</f>
        <v>1</v>
      </c>
      <c r="AR75" s="135">
        <f>IF(H75="x", 1,0)</f>
        <v>0</v>
      </c>
      <c r="AU75" s="136">
        <f>IF(A75="","",2)</f>
        <v>2</v>
      </c>
    </row>
    <row r="76" spans="1:47" ht="18" customHeight="1" thickBot="1" x14ac:dyDescent="0.25">
      <c r="A76" s="138"/>
      <c r="B76" s="169" t="s">
        <v>248</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v>42983</v>
      </c>
      <c r="B77" s="139"/>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c r="AH77" s="139" t="s">
        <v>249</v>
      </c>
      <c r="AI77" s="174"/>
      <c r="AJ77" s="174"/>
      <c r="AK77" s="174"/>
      <c r="AL77" s="175"/>
      <c r="AM77" s="179"/>
      <c r="AN77" s="179"/>
      <c r="AO77" s="153"/>
      <c r="AQ77" s="135">
        <f>IF(G77="x", 1,0)</f>
        <v>0</v>
      </c>
      <c r="AR77" s="135">
        <f>IF(H77="x", 1,0)</f>
        <v>0</v>
      </c>
      <c r="AU77" s="136">
        <f>IF(A77="","",2)</f>
        <v>2</v>
      </c>
    </row>
    <row r="78" spans="1:47" ht="18" customHeight="1" thickBot="1" x14ac:dyDescent="0.25">
      <c r="A78" s="138"/>
      <c r="B78" s="169"/>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c r="B79" s="139"/>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c r="AH79" s="139"/>
      <c r="AI79" s="174"/>
      <c r="AJ79" s="174"/>
      <c r="AK79" s="174"/>
      <c r="AL79" s="175"/>
      <c r="AM79" s="179"/>
      <c r="AN79" s="179"/>
      <c r="AO79" s="153"/>
      <c r="AQ79" s="135">
        <f>IF(G79="x", 1,0)</f>
        <v>0</v>
      </c>
      <c r="AR79" s="135">
        <f>IF(H79="x", 1,0)</f>
        <v>0</v>
      </c>
      <c r="AU79" s="136" t="str">
        <f>IF(A79="","",2)</f>
        <v/>
      </c>
    </row>
    <row r="80" spans="1:47" ht="18" customHeight="1" thickBot="1" x14ac:dyDescent="0.25">
      <c r="A80" s="138"/>
      <c r="B80" s="169"/>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c r="B81" s="139"/>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c r="AH81" s="139"/>
      <c r="AI81" s="174"/>
      <c r="AJ81" s="174"/>
      <c r="AK81" s="174"/>
      <c r="AL81" s="175"/>
      <c r="AM81" s="179"/>
      <c r="AN81" s="179"/>
      <c r="AO81" s="153"/>
      <c r="AQ81" s="135">
        <f>IF(G81="x", 1,0)</f>
        <v>0</v>
      </c>
      <c r="AR81" s="135">
        <f>IF(H81="x", 1,0)</f>
        <v>0</v>
      </c>
      <c r="AU81" s="136" t="str">
        <f>IF(A81="","",2)</f>
        <v/>
      </c>
    </row>
    <row r="82" spans="1:47" ht="18" customHeight="1" thickBot="1" x14ac:dyDescent="0.25">
      <c r="A82" s="138"/>
      <c r="B82" s="169"/>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c r="AH83" s="139"/>
      <c r="AI83" s="174"/>
      <c r="AJ83" s="174"/>
      <c r="AK83" s="174"/>
      <c r="AL83" s="175"/>
      <c r="AM83" s="179"/>
      <c r="AN83" s="179"/>
      <c r="AO83" s="153"/>
      <c r="AQ83" s="135">
        <f>IF(G83="x", 1,0)</f>
        <v>0</v>
      </c>
      <c r="AR83" s="135">
        <f>IF(H83="x", 1,0)</f>
        <v>0</v>
      </c>
      <c r="AU83" s="136" t="str">
        <f>IF(A83="","",2)</f>
        <v/>
      </c>
    </row>
    <row r="84" spans="1:47" ht="18" customHeight="1" thickBot="1" x14ac:dyDescent="0.25">
      <c r="A84" s="138"/>
      <c r="B84" s="169"/>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c r="B85" s="139"/>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c r="AH85" s="139"/>
      <c r="AI85" s="174"/>
      <c r="AJ85" s="174"/>
      <c r="AK85" s="174"/>
      <c r="AL85" s="175"/>
      <c r="AM85" s="179"/>
      <c r="AN85" s="179"/>
      <c r="AO85" s="153"/>
      <c r="AQ85" s="135">
        <f>IF(G85="x", 1,0)</f>
        <v>0</v>
      </c>
      <c r="AR85" s="135">
        <f>IF(H85="x", 1,0)</f>
        <v>0</v>
      </c>
      <c r="AU85" s="136" t="str">
        <f>IF(A85="","",2)</f>
        <v/>
      </c>
    </row>
    <row r="86" spans="1:47" ht="18" customHeight="1" thickBot="1" x14ac:dyDescent="0.25">
      <c r="A86" s="138"/>
      <c r="B86" s="169"/>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c r="B87" s="139"/>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c r="AH87" s="139"/>
      <c r="AI87" s="174"/>
      <c r="AJ87" s="174"/>
      <c r="AK87" s="174"/>
      <c r="AL87" s="175"/>
      <c r="AM87" s="179"/>
      <c r="AN87" s="179"/>
      <c r="AO87" s="153"/>
      <c r="AQ87" s="135">
        <f>IF(G87="x", 1,0)</f>
        <v>0</v>
      </c>
      <c r="AR87" s="135">
        <f>IF(H87="x", 1,0)</f>
        <v>0</v>
      </c>
      <c r="AU87" s="136" t="str">
        <f>IF(A87="","",2)</f>
        <v/>
      </c>
    </row>
    <row r="88" spans="1:47" ht="18" customHeight="1" thickBot="1" x14ac:dyDescent="0.25">
      <c r="A88" s="138"/>
      <c r="B88" s="169"/>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c r="B89" s="139"/>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c r="AH89" s="139"/>
      <c r="AI89" s="174"/>
      <c r="AJ89" s="174"/>
      <c r="AK89" s="174"/>
      <c r="AL89" s="175"/>
      <c r="AM89" s="179"/>
      <c r="AN89" s="179"/>
      <c r="AO89" s="153"/>
      <c r="AQ89" s="135">
        <f>IF(G89="x", 1,0)</f>
        <v>0</v>
      </c>
      <c r="AR89" s="135">
        <f>IF(H89="x", 1,0)</f>
        <v>0</v>
      </c>
      <c r="AU89" s="136" t="str">
        <f>IF(A89="","",2)</f>
        <v/>
      </c>
    </row>
    <row r="90" spans="1:47" ht="18" customHeight="1" thickBot="1" x14ac:dyDescent="0.25">
      <c r="A90" s="138"/>
      <c r="B90" s="169"/>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c r="B91" s="139"/>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c r="AH91" s="139"/>
      <c r="AI91" s="174"/>
      <c r="AJ91" s="174"/>
      <c r="AK91" s="174"/>
      <c r="AL91" s="175"/>
      <c r="AM91" s="179"/>
      <c r="AN91" s="179"/>
      <c r="AO91" s="153"/>
      <c r="AQ91" s="135">
        <f>IF(G91="x", 1,0)</f>
        <v>0</v>
      </c>
      <c r="AR91" s="135">
        <f>IF(H91="x", 1,0)</f>
        <v>0</v>
      </c>
      <c r="AU91" s="136" t="str">
        <f>IF(A91="","",3)</f>
        <v/>
      </c>
    </row>
    <row r="92" spans="1:47" ht="18" customHeight="1" thickBot="1" x14ac:dyDescent="0.25">
      <c r="A92" s="138"/>
      <c r="B92" s="169"/>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c r="AI93" s="174"/>
      <c r="AJ93" s="174"/>
      <c r="AK93" s="174"/>
      <c r="AL93" s="175"/>
      <c r="AM93" s="179"/>
      <c r="AN93" s="179"/>
      <c r="AO93" s="153"/>
      <c r="AQ93" s="135">
        <f>IF(G93="x", 1,0)</f>
        <v>0</v>
      </c>
      <c r="AR93" s="135">
        <f>IF(H93="x", 1,0)</f>
        <v>0</v>
      </c>
      <c r="AU93" s="136" t="str">
        <f>IF(A93="","",3)</f>
        <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34</v>
      </c>
      <c r="K429" s="184"/>
      <c r="L429" s="45">
        <f>SUM(L23:L426)</f>
        <v>92</v>
      </c>
      <c r="M429" s="183">
        <f>SUM(N23:N426)</f>
        <v>595</v>
      </c>
      <c r="N429" s="184"/>
      <c r="O429" s="183">
        <f>SUM(P23:P426)</f>
        <v>5</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V243:V244"/>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S237:S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AB227:AB228"/>
    <mergeCell ref="AC227:AC228"/>
    <mergeCell ref="S227:S228"/>
    <mergeCell ref="T227:T228"/>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1:S232"/>
    <mergeCell ref="Q227:Q228"/>
    <mergeCell ref="Q229:Q230"/>
    <mergeCell ref="H189:H190"/>
    <mergeCell ref="I189:I190"/>
    <mergeCell ref="S193:S194"/>
    <mergeCell ref="S203:S204"/>
    <mergeCell ref="O209:O210"/>
    <mergeCell ref="P209:P210"/>
    <mergeCell ref="B209:F209"/>
    <mergeCell ref="G209:G210"/>
    <mergeCell ref="H209:H210"/>
    <mergeCell ref="I209:I210"/>
    <mergeCell ref="J209:J210"/>
    <mergeCell ref="K209:K210"/>
    <mergeCell ref="P213:P214"/>
    <mergeCell ref="T231:T232"/>
    <mergeCell ref="G195:G196"/>
    <mergeCell ref="H195:H196"/>
    <mergeCell ref="B236:F236"/>
    <mergeCell ref="B192:F192"/>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J143:J144"/>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S197:S198"/>
    <mergeCell ref="B184:F184"/>
    <mergeCell ref="T149:T150"/>
    <mergeCell ref="U149:U150"/>
    <mergeCell ref="V149:V150"/>
    <mergeCell ref="T229:T230"/>
    <mergeCell ref="U229:U230"/>
    <mergeCell ref="AD229:AD230"/>
    <mergeCell ref="L189:L190"/>
    <mergeCell ref="M193:M194"/>
    <mergeCell ref="B148:F148"/>
    <mergeCell ref="P229:P230"/>
    <mergeCell ref="R229:R230"/>
    <mergeCell ref="AM231:AM232"/>
    <mergeCell ref="AG153:AG154"/>
    <mergeCell ref="AH153:AL154"/>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B80:F80"/>
    <mergeCell ref="B79:F79"/>
    <mergeCell ref="V87:V88"/>
    <mergeCell ref="W87:W88"/>
    <mergeCell ref="K81:K82"/>
    <mergeCell ref="B95:F95"/>
    <mergeCell ref="A77:A78"/>
    <mergeCell ref="G77:G78"/>
    <mergeCell ref="A79:A80"/>
    <mergeCell ref="H77:H78"/>
    <mergeCell ref="I77:I78"/>
    <mergeCell ref="J77:J78"/>
    <mergeCell ref="AB125:AB126"/>
    <mergeCell ref="X87:X88"/>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M137:M138"/>
    <mergeCell ref="N137:N138"/>
    <mergeCell ref="I139:I140"/>
    <mergeCell ref="J139:J140"/>
    <mergeCell ref="K139:K140"/>
    <mergeCell ref="K137:K138"/>
    <mergeCell ref="J135:J136"/>
    <mergeCell ref="A109:A110"/>
    <mergeCell ref="B109:F109"/>
    <mergeCell ref="G109:G110"/>
    <mergeCell ref="H109:H110"/>
    <mergeCell ref="I109:I110"/>
    <mergeCell ref="J109:J110"/>
    <mergeCell ref="AF125:AF126"/>
    <mergeCell ref="A83:A84"/>
    <mergeCell ref="G83:G84"/>
    <mergeCell ref="H83:H84"/>
    <mergeCell ref="I83:I84"/>
    <mergeCell ref="B96:F96"/>
    <mergeCell ref="I125:I126"/>
    <mergeCell ref="AH25:AL26"/>
    <mergeCell ref="AG25:AG26"/>
    <mergeCell ref="AF39:AF40"/>
    <mergeCell ref="AO27:AO28"/>
    <mergeCell ref="AO23:AO24"/>
    <mergeCell ref="AH23:AL24"/>
    <mergeCell ref="AC23:AC24"/>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AH29:AL30"/>
    <mergeCell ref="AF29:AF30"/>
    <mergeCell ref="AG29:AG30"/>
    <mergeCell ref="AH39:AL40"/>
    <mergeCell ref="AM39:AM40"/>
    <mergeCell ref="AN41:AN42"/>
    <mergeCell ref="AO41:AO42"/>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G81:G82"/>
    <mergeCell ref="AN133:AN134"/>
    <mergeCell ref="AG139:AG140"/>
    <mergeCell ref="AH139:AL140"/>
    <mergeCell ref="X129:X130"/>
    <mergeCell ref="S129:S130"/>
    <mergeCell ref="T129:T130"/>
    <mergeCell ref="AA35:AA36"/>
    <mergeCell ref="AH37:AL38"/>
    <mergeCell ref="AC35:AC36"/>
    <mergeCell ref="AO31:AO32"/>
    <mergeCell ref="AO29:AO30"/>
    <mergeCell ref="AM29:AM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U39:U40"/>
    <mergeCell ref="V39:V40"/>
    <mergeCell ref="U141:U142"/>
    <mergeCell ref="X141:X142"/>
    <mergeCell ref="X139:X140"/>
    <mergeCell ref="AF135:AF136"/>
    <mergeCell ref="AM139:AM140"/>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140:F140"/>
    <mergeCell ref="M139:M140"/>
    <mergeCell ref="G139:G140"/>
    <mergeCell ref="H139:H140"/>
    <mergeCell ref="R135:R136"/>
    <mergeCell ref="Q137:Q138"/>
    <mergeCell ref="B139:F139"/>
    <mergeCell ref="L81:L82"/>
    <mergeCell ref="AD77:AD78"/>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G39:AG40"/>
    <mergeCell ref="AF41:AF42"/>
    <mergeCell ref="AG41:AG42"/>
    <mergeCell ref="AF43:AF44"/>
    <mergeCell ref="AC143:AC144"/>
    <mergeCell ref="V77:V78"/>
    <mergeCell ref="W77:W78"/>
    <mergeCell ref="X77:X78"/>
    <mergeCell ref="AF141:AF142"/>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L331:L332"/>
    <mergeCell ref="M331:M332"/>
    <mergeCell ref="N331:N332"/>
    <mergeCell ref="O331:O332"/>
    <mergeCell ref="P331:P332"/>
    <mergeCell ref="R335:R336"/>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B332:F332"/>
    <mergeCell ref="G301:G302"/>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R295:R296"/>
    <mergeCell ref="O241:O242"/>
    <mergeCell ref="P241:P242"/>
    <mergeCell ref="Q241:Q242"/>
    <mergeCell ref="O239:O240"/>
    <mergeCell ref="R241:R242"/>
    <mergeCell ref="G293:G294"/>
    <mergeCell ref="G157:G158"/>
    <mergeCell ref="H157:H158"/>
    <mergeCell ref="I157:I158"/>
    <mergeCell ref="J157:J158"/>
    <mergeCell ref="B158:F158"/>
    <mergeCell ref="K157:K158"/>
    <mergeCell ref="G329:G330"/>
    <mergeCell ref="H329:H330"/>
    <mergeCell ref="M131:M132"/>
    <mergeCell ref="N131:N132"/>
    <mergeCell ref="O131:O132"/>
    <mergeCell ref="P131:P132"/>
    <mergeCell ref="Z329:Z330"/>
    <mergeCell ref="M329:M330"/>
    <mergeCell ref="U329:U330"/>
    <mergeCell ref="V329:V330"/>
    <mergeCell ref="W329:W330"/>
    <mergeCell ref="X329:X330"/>
    <mergeCell ref="Y329:Y330"/>
    <mergeCell ref="O329:O330"/>
    <mergeCell ref="P329:P330"/>
    <mergeCell ref="S329:S330"/>
    <mergeCell ref="Z135:Z136"/>
    <mergeCell ref="L157:L158"/>
    <mergeCell ref="M157:M158"/>
    <mergeCell ref="G159:G160"/>
    <mergeCell ref="H159:H160"/>
    <mergeCell ref="K159:K160"/>
    <mergeCell ref="M149:M150"/>
    <mergeCell ref="H293:H294"/>
    <mergeCell ref="I293:I294"/>
    <mergeCell ref="S303:S304"/>
    <mergeCell ref="N149:N150"/>
    <mergeCell ref="O149:O150"/>
    <mergeCell ref="AB135:AB136"/>
    <mergeCell ref="Z231:Z232"/>
    <mergeCell ref="AD233:AD234"/>
    <mergeCell ref="Q193:Q194"/>
    <mergeCell ref="R193:R194"/>
    <mergeCell ref="Q197:Q198"/>
    <mergeCell ref="R197:R198"/>
    <mergeCell ref="Q205:Q206"/>
    <mergeCell ref="K165:K166"/>
    <mergeCell ref="L165:L166"/>
    <mergeCell ref="M165:M166"/>
    <mergeCell ref="L163:L164"/>
    <mergeCell ref="M163:M164"/>
    <mergeCell ref="N163:N164"/>
    <mergeCell ref="O163:O164"/>
    <mergeCell ref="P163:P164"/>
    <mergeCell ref="T137:T138"/>
    <mergeCell ref="Q151:Q152"/>
    <mergeCell ref="R155:R156"/>
    <mergeCell ref="AD163:AD164"/>
    <mergeCell ref="K169:K170"/>
    <mergeCell ref="N173:N174"/>
    <mergeCell ref="O173:O174"/>
    <mergeCell ref="P173:P174"/>
    <mergeCell ref="M185:M186"/>
    <mergeCell ref="N185:N186"/>
    <mergeCell ref="K229:K230"/>
    <mergeCell ref="Q147:Q148"/>
    <mergeCell ref="P145:P146"/>
    <mergeCell ref="S229:S230"/>
    <mergeCell ref="Z229:Z230"/>
    <mergeCell ref="AN129:AN130"/>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G131:AG132"/>
    <mergeCell ref="A329:A330"/>
    <mergeCell ref="AM133:AM134"/>
    <mergeCell ref="Q155:Q156"/>
    <mergeCell ref="R159:R160"/>
    <mergeCell ref="L149:L150"/>
    <mergeCell ref="AN137:AN138"/>
    <mergeCell ref="AM137:AM138"/>
    <mergeCell ref="AG137:AG138"/>
    <mergeCell ref="AG149:AG150"/>
    <mergeCell ref="AH149:AL150"/>
    <mergeCell ref="AH131:AL132"/>
    <mergeCell ref="AM131:AM132"/>
    <mergeCell ref="AN131:AN132"/>
    <mergeCell ref="Y129:Y130"/>
    <mergeCell ref="Z129:Z130"/>
    <mergeCell ref="AA129:AA130"/>
    <mergeCell ref="AB129:AB130"/>
    <mergeCell ref="AH147:AL148"/>
    <mergeCell ref="AH141:AL142"/>
    <mergeCell ref="AM143:AM144"/>
    <mergeCell ref="AN143:AN144"/>
    <mergeCell ref="AD147:AD148"/>
    <mergeCell ref="Y145:Y146"/>
    <mergeCell ref="Z145:Z146"/>
    <mergeCell ref="Y147:Y148"/>
    <mergeCell ref="Z147:Z148"/>
    <mergeCell ref="AG141:AG142"/>
    <mergeCell ref="AD143:AD144"/>
    <mergeCell ref="AM147:AM148"/>
    <mergeCell ref="V135:V136"/>
    <mergeCell ref="W135:W136"/>
    <mergeCell ref="AM229:AM230"/>
    <mergeCell ref="AN227:AN228"/>
    <mergeCell ref="AG193:AG194"/>
    <mergeCell ref="AA231:AA232"/>
    <mergeCell ref="AM227:AM228"/>
    <mergeCell ref="Y231:Y232"/>
    <mergeCell ref="AB231:AB232"/>
    <mergeCell ref="AD235:AD236"/>
    <mergeCell ref="AH231:AL232"/>
    <mergeCell ref="H131:H132"/>
    <mergeCell ref="I131:I132"/>
    <mergeCell ref="J131:J132"/>
    <mergeCell ref="AF137:AF138"/>
    <mergeCell ref="AH137:AL138"/>
    <mergeCell ref="AF133:AF134"/>
    <mergeCell ref="AG133:AG134"/>
    <mergeCell ref="AH133:AL134"/>
    <mergeCell ref="AF139:AF140"/>
    <mergeCell ref="AG135:AG136"/>
    <mergeCell ref="AH135:AL136"/>
    <mergeCell ref="AM135:AM136"/>
    <mergeCell ref="P137:P138"/>
    <mergeCell ref="AF131:AF132"/>
    <mergeCell ref="U131:U132"/>
    <mergeCell ref="X135:X136"/>
    <mergeCell ref="I135:I136"/>
    <mergeCell ref="S137:S138"/>
    <mergeCell ref="AH145:AL146"/>
    <mergeCell ref="AM145:AM146"/>
    <mergeCell ref="AF147:AF148"/>
    <mergeCell ref="A135:A136"/>
    <mergeCell ref="A133:A134"/>
    <mergeCell ref="A131:A132"/>
    <mergeCell ref="A129:A130"/>
    <mergeCell ref="J103:J104"/>
    <mergeCell ref="B114:F114"/>
    <mergeCell ref="J119:J120"/>
    <mergeCell ref="H133:H134"/>
    <mergeCell ref="I133:I134"/>
    <mergeCell ref="J133:J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K135:K136"/>
    <mergeCell ref="L135:L136"/>
    <mergeCell ref="N135:N136"/>
    <mergeCell ref="T135:T136"/>
    <mergeCell ref="U135:U136"/>
    <mergeCell ref="B77:F77"/>
    <mergeCell ref="K129:K130"/>
    <mergeCell ref="L129:L130"/>
    <mergeCell ref="M129:M130"/>
    <mergeCell ref="N129:N130"/>
    <mergeCell ref="O129:O130"/>
    <mergeCell ref="P129:P130"/>
    <mergeCell ref="B129:F129"/>
    <mergeCell ref="G129:G130"/>
    <mergeCell ref="H129:H130"/>
    <mergeCell ref="I129:I13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X57:X58"/>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A229:AA230"/>
    <mergeCell ref="AA197:AA198"/>
    <mergeCell ref="AM177:AM178"/>
    <mergeCell ref="AN177:AN178"/>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K141:K142"/>
    <mergeCell ref="L141:L142"/>
    <mergeCell ref="M141:M142"/>
    <mergeCell ref="Q139:Q140"/>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X147:X148"/>
    <mergeCell ref="T145:T146"/>
    <mergeCell ref="U145:U146"/>
    <mergeCell ref="V145:V14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G147:AG148"/>
    <mergeCell ref="AA145:AA146"/>
    <mergeCell ref="AN145:AN146"/>
    <mergeCell ref="AN147:AN148"/>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T131:T132"/>
    <mergeCell ref="K131:K132"/>
    <mergeCell ref="L131:L132"/>
    <mergeCell ref="M135:M136"/>
    <mergeCell ref="AA135:AA136"/>
    <mergeCell ref="AM151:AM152"/>
    <mergeCell ref="W141:W142"/>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V147:V148"/>
    <mergeCell ref="S147:S148"/>
    <mergeCell ref="T147:T148"/>
    <mergeCell ref="U147:U148"/>
    <mergeCell ref="W147:W148"/>
    <mergeCell ref="X145:X146"/>
    <mergeCell ref="S145:S146"/>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H125:H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Y37:Y38"/>
    <mergeCell ref="Y33:Y34"/>
    <mergeCell ref="Y35:Y36"/>
    <mergeCell ref="W31:W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S33:S34"/>
    <mergeCell ref="P35:P36"/>
    <mergeCell ref="R35:R36"/>
    <mergeCell ref="T41:T42"/>
    <mergeCell ref="U41:U42"/>
    <mergeCell ref="P41:P4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1:Z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AC25:AC26"/>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L49:L50"/>
    <mergeCell ref="M49:M50"/>
    <mergeCell ref="N49:N50"/>
    <mergeCell ref="O49:O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T159:T160"/>
    <mergeCell ref="U159:U160"/>
    <mergeCell ref="V159:V160"/>
    <mergeCell ref="W159:W160"/>
    <mergeCell ref="L159:L160"/>
    <mergeCell ref="AB155:AB156"/>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L175:L176"/>
    <mergeCell ref="M175:M176"/>
    <mergeCell ref="N175:N176"/>
    <mergeCell ref="O175:O176"/>
    <mergeCell ref="K175:K176"/>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T197:T198"/>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M201:M202"/>
    <mergeCell ref="N201:N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P205:P206"/>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AG207:AG208"/>
    <mergeCell ref="AH207:AL208"/>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Y253:Y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J281:J282"/>
    <mergeCell ref="K281:K282"/>
    <mergeCell ref="L281:L282"/>
    <mergeCell ref="M281:M282"/>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V301:V302"/>
    <mergeCell ref="P305:P306"/>
    <mergeCell ref="Q305:Q306"/>
    <mergeCell ref="B305:F305"/>
    <mergeCell ref="N301:N302"/>
    <mergeCell ref="O301:O302"/>
    <mergeCell ref="P301:P302"/>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B301:F301"/>
    <mergeCell ref="J303:J304"/>
    <mergeCell ref="M303:M304"/>
    <mergeCell ref="N303:N304"/>
    <mergeCell ref="O303:O304"/>
    <mergeCell ref="P303:P304"/>
    <mergeCell ref="Q303:Q304"/>
    <mergeCell ref="R303:R304"/>
    <mergeCell ref="W303:W304"/>
    <mergeCell ref="X303:X304"/>
    <mergeCell ref="Y303:Y304"/>
    <mergeCell ref="W305:W306"/>
    <mergeCell ref="R307:R308"/>
    <mergeCell ref="V305:V306"/>
    <mergeCell ref="M305:M306"/>
    <mergeCell ref="N305:N306"/>
    <mergeCell ref="Q311:Q312"/>
    <mergeCell ref="R311:R312"/>
    <mergeCell ref="X305:X306"/>
    <mergeCell ref="Y305:Y306"/>
    <mergeCell ref="Z305:Z306"/>
    <mergeCell ref="U305:U306"/>
    <mergeCell ref="O305:O306"/>
    <mergeCell ref="X311:X312"/>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P307:P308"/>
    <mergeCell ref="Q307:Q308"/>
    <mergeCell ref="Z307:Z308"/>
    <mergeCell ref="AA307:AA308"/>
    <mergeCell ref="AB307:AB308"/>
    <mergeCell ref="AC307:AC308"/>
    <mergeCell ref="AD307:AD308"/>
    <mergeCell ref="AF307:AF308"/>
    <mergeCell ref="S309:S310"/>
    <mergeCell ref="T309:T310"/>
    <mergeCell ref="U309:U310"/>
    <mergeCell ref="V309:V310"/>
    <mergeCell ref="S307:S308"/>
    <mergeCell ref="T307:T308"/>
    <mergeCell ref="U307:U308"/>
    <mergeCell ref="V307:V308"/>
    <mergeCell ref="W307:W308"/>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C311:AC312"/>
    <mergeCell ref="AD311:AD312"/>
    <mergeCell ref="AF311:AF312"/>
    <mergeCell ref="AO311:AO312"/>
    <mergeCell ref="B312:F312"/>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W309:W310"/>
    <mergeCell ref="M309:M310"/>
    <mergeCell ref="Q315:Q316"/>
    <mergeCell ref="N309:N310"/>
    <mergeCell ref="O309:O310"/>
    <mergeCell ref="P309:P310"/>
    <mergeCell ref="Q309:Q310"/>
    <mergeCell ref="S311:S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B318:F318"/>
    <mergeCell ref="B319:F319"/>
    <mergeCell ref="G319:G320"/>
    <mergeCell ref="AF313:AF314"/>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O315:AO316"/>
    <mergeCell ref="AH317:AL318"/>
    <mergeCell ref="AM317:AM318"/>
    <mergeCell ref="AN317:AN318"/>
    <mergeCell ref="AN315:AN316"/>
    <mergeCell ref="AH313:AL31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B295:F295"/>
    <mergeCell ref="B279:F279"/>
    <mergeCell ref="B280:F280"/>
    <mergeCell ref="B293:F293"/>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B40:F40"/>
    <mergeCell ref="K41:K42"/>
    <mergeCell ref="G311:G312"/>
    <mergeCell ref="I315:I316"/>
    <mergeCell ref="J315:J316"/>
    <mergeCell ref="K315:K316"/>
    <mergeCell ref="N311:N312"/>
    <mergeCell ref="B325:F325"/>
    <mergeCell ref="G325:G326"/>
    <mergeCell ref="G289:G290"/>
    <mergeCell ref="H325:H326"/>
    <mergeCell ref="I325:I326"/>
    <mergeCell ref="J325:J326"/>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B283:F283"/>
    <mergeCell ref="B278:F278"/>
    <mergeCell ref="B281:F281"/>
    <mergeCell ref="B282:F282"/>
    <mergeCell ref="B299:F299"/>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U323:U324"/>
    <mergeCell ref="V323:V324"/>
    <mergeCell ref="K323:K324"/>
    <mergeCell ref="I319:I320"/>
    <mergeCell ref="J319:J320"/>
    <mergeCell ref="M317:M318"/>
    <mergeCell ref="N317:N318"/>
    <mergeCell ref="O317:O318"/>
    <mergeCell ref="B311:F311"/>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2017-09-04T13:25:32Z</dcterms:modified>
</cp:coreProperties>
</file>