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J28" i="26" s="1"/>
  <c r="AU21" i="24"/>
  <c r="AO4" i="24" s="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<sst xmlns="http://schemas.openxmlformats.org/spreadsheetml/2006/main" count="511" uniqueCount="291">
  <si>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</si>
  <si>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</si>
  <si>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</si>
  <si>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</si>
  <si>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</si>
  <si>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</si>
  <si>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</si>
  <si>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</si>
  <si>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</si>
  <si>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</si>
  <si>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</si>
  <si>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</si>
  <si>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</si>
  <si>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</si>
  <si>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</si>
  <si>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</si>
  <si>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</si>
  <si>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</si>
  <si>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</si>
  <si>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</si>
  <si>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</si>
  <si>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</si>
  <si>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</si>
  <si>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</si>
  <si>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</si>
  <si>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</si>
  <si>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</si>
  <si>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</si>
  <si>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</si>
  <si>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</si>
  <si>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</si>
  <si>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</si>
  <si>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</si>
  <si>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</si>
  <si>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</si>
  <si>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</si>
  <si>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</si>
  <si>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</si>
  <si>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</si>
  <si>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</si>
  <si>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</si>
  <si>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</si>
  <si>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</si>
  <si>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</si>
  <si>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</si>
  <si>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</si>
  <si>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</si>
  <si>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</si>
  <si>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</si>
  <si>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</si>
  <si>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</si>
  <si>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</si>
  <si>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</si>
  <si>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</si>
  <si>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</si>
  <si>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</si>
  <si>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</si>
  <si>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</si>
  <si>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</si>
  <si>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</si>
  <si>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</si>
  <si>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</si>
  <si>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</si>
  <si>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</si>
  <si>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</si>
  <si>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</si>
  <si>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</si>
  <si>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</si>
  <si>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</si>
  <si>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</si>
  <si>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</si>
  <si>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</si>
  <si>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</si>
  <si>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</si>
  <si>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</si>
  <si>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</si>
  <si>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</si>
  <si>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</si>
  <si>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</si>
  <si>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</si>
  <si>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</si>
  <si>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</si>
  <si>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</si>
  <si>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</si>
  <si>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</si>
  <si>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</si>
  <si>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</si>
  <si>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</si>
  <si>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</si>
  <si>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</si>
  <si>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</si>
  <si>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</si>
  <si>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</si>
  <si>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</si>
  <si>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</si>
  <si>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</si>
  <si>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</si>
  <si>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</si>
  <si>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</si>
  <si>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</si>
  <si>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</si>
  <si>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</si>
  <si>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</si>
  <si>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</si>
  <si>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</si>
  <si>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</si>
  <si>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</si>
  <si>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</si>
  <si>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</si>
  <si>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</si>
  <si>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</si>
  <si>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</si>
  <si>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</si>
  <si>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</si>
  <si>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</si>
  <si>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</si>
  <si>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</si>
  <si>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</si>
  <si>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</si>
  <si>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</si>
  <si>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</si>
  <si>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</si>
  <si>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</si>
  <si>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</si>
  <si>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</si>
  <si>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</si>
  <si>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</si>
  <si>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</si>
  <si>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</si>
  <si>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</si>
  <si>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</si>
  <si>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</si>
  <si>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</si>
  <si>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</si>
  <si>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</si>
  <si>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</si>
  <si>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</si>
  <si>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</si>
  <si>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</si>
  <si>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</si>
  <si>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</si>
  <si>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</si>
  <si>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</si>
  <si>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</si>
  <si>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</si>
  <si>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</si>
  <si>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</si>
  <si>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</si>
  <si>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</si>
  <si>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</si>
  <si>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</si>
  <si>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</si>
  <si>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</si>
  <si>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</si>
  <si>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</si>
  <si>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</si>
  <si>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</si>
  <si>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</si>
  <si>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</si>
  <si>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</si>
  <si>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</si>
  <si>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</si>
  <si>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</si>
  <si>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</si>
  <si>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</si>
  <si>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</si>
  <si>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</si>
  <si>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</si>
  <si>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</si>
  <si>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</si>
  <si>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</si>
  <si>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</si>
  <si>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</si>
  <si>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</si>
  <si>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</si>
  <si>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</si>
  <si>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</si>
  <si>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</si>
  <si>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</si>
  <si>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</si>
  <si>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</si>
  <si>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</si>
  <si>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</si>
  <si>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</si>
  <si>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</si>
  <si>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maurice</t>
  </si>
  <si>
    <t>dolomieu</t>
  </si>
  <si>
    <t>français</t>
  </si>
  <si>
    <t>la Réunion</t>
  </si>
  <si>
    <t>FIDG</t>
  </si>
  <si>
    <t>MALEJAC SEBASTIEN</t>
  </si>
  <si>
    <t>18-01 B</t>
  </si>
  <si>
    <t>PORT LOUIS</t>
  </si>
  <si>
    <t>20°06'S</t>
  </si>
  <si>
    <t>57°28'E</t>
  </si>
  <si>
    <t>sortie maurice 11h45</t>
  </si>
  <si>
    <t>14°01'S</t>
  </si>
  <si>
    <t>57°20'E</t>
  </si>
  <si>
    <t>melange</t>
  </si>
  <si>
    <t>1 coup 6t épave</t>
  </si>
  <si>
    <t>RAS</t>
  </si>
  <si>
    <t>8°17'S</t>
  </si>
  <si>
    <t>54°07'E</t>
  </si>
  <si>
    <t>5°02'S</t>
  </si>
  <si>
    <t>50°27'e</t>
  </si>
  <si>
    <t>transfert radeau</t>
  </si>
  <si>
    <t>3°26'S</t>
  </si>
  <si>
    <t>48°47'E</t>
  </si>
  <si>
    <t>marlin</t>
  </si>
  <si>
    <t xml:space="preserve">1 coup 23t epave  </t>
  </si>
  <si>
    <t>3°42'S</t>
  </si>
  <si>
    <t>48°35'E</t>
  </si>
  <si>
    <t>1 coup 47t épave</t>
  </si>
  <si>
    <t>3°03'S</t>
  </si>
  <si>
    <t>49°23'E</t>
  </si>
  <si>
    <t>Mouillé radeau</t>
  </si>
  <si>
    <t>2°06'S</t>
  </si>
  <si>
    <t>50°59'E</t>
  </si>
  <si>
    <t>1°53'S</t>
  </si>
  <si>
    <t>51°45'E</t>
  </si>
  <si>
    <t>2°36'S</t>
  </si>
  <si>
    <t>47°59'E</t>
  </si>
  <si>
    <t>2°42'S</t>
  </si>
  <si>
    <t>48°01'E</t>
  </si>
  <si>
    <t>1 COUP 22T épave</t>
  </si>
  <si>
    <t>1 COUP 18T épave</t>
  </si>
  <si>
    <t>2°04'S</t>
  </si>
  <si>
    <t>47°29'E</t>
  </si>
  <si>
    <t>1 coup 75t épave</t>
  </si>
  <si>
    <t>2°09'S</t>
  </si>
  <si>
    <t>47°32'E</t>
  </si>
  <si>
    <t>1 coup 50t épave</t>
  </si>
  <si>
    <t>5°18'S</t>
  </si>
  <si>
    <t>49°17'E</t>
  </si>
  <si>
    <t>5°39'S</t>
  </si>
  <si>
    <t>49°28'E</t>
  </si>
  <si>
    <t>6°22'S</t>
  </si>
  <si>
    <t>48°57'E</t>
  </si>
  <si>
    <t>9°48'S</t>
  </si>
  <si>
    <t>49°48'E</t>
  </si>
  <si>
    <t>1 coup 30t épave</t>
  </si>
  <si>
    <t>9°50'S</t>
  </si>
  <si>
    <t>49°45'E</t>
  </si>
  <si>
    <t>1 coup 2t épave</t>
  </si>
  <si>
    <t>10°24'S</t>
  </si>
  <si>
    <t>48°34'E</t>
  </si>
  <si>
    <t>1 coup 8t épave</t>
  </si>
  <si>
    <t>7°25'S</t>
  </si>
  <si>
    <t>46°39'E</t>
  </si>
  <si>
    <t>1 coup 10t épave</t>
  </si>
  <si>
    <t>7°13'S</t>
  </si>
  <si>
    <t>46°19'E</t>
  </si>
  <si>
    <t>1 coup 20t épave</t>
  </si>
  <si>
    <t>6°27'S</t>
  </si>
  <si>
    <t>47°38'E</t>
  </si>
  <si>
    <t>1 coup 40t épave</t>
  </si>
  <si>
    <t>6°35'S</t>
  </si>
  <si>
    <t>46°04'E</t>
  </si>
  <si>
    <t>4°26'S</t>
  </si>
  <si>
    <t>50°31'E</t>
  </si>
  <si>
    <t>3°09'S</t>
  </si>
  <si>
    <t>53°32'E</t>
  </si>
  <si>
    <t>4°31'S</t>
  </si>
  <si>
    <t>53°52'E</t>
  </si>
  <si>
    <t>1 COUP 58T épave</t>
  </si>
  <si>
    <t>4°34'S</t>
  </si>
  <si>
    <t>53°34'E</t>
  </si>
  <si>
    <t>1 coup 1t épave</t>
  </si>
  <si>
    <t>54°15'S</t>
  </si>
  <si>
    <t>7°17'S</t>
  </si>
  <si>
    <t>55°13'E</t>
  </si>
  <si>
    <t>1 COUP 24t épave</t>
  </si>
  <si>
    <t>8°54'S</t>
  </si>
  <si>
    <t>57°26'E</t>
  </si>
  <si>
    <t>1 coup 13t épave</t>
  </si>
  <si>
    <t>10°57'S</t>
  </si>
  <si>
    <t>57°38'E</t>
  </si>
  <si>
    <t>11°31'S</t>
  </si>
  <si>
    <t>57°21'E</t>
  </si>
  <si>
    <t>1 coup 20t matte yf</t>
  </si>
  <si>
    <t>11°02'S</t>
  </si>
  <si>
    <t>57°00'E</t>
  </si>
  <si>
    <t>1 coup 55t matte yf</t>
  </si>
  <si>
    <t>10°01'S</t>
  </si>
  <si>
    <t>58°43'E</t>
  </si>
  <si>
    <t>1 COUP 17T épave</t>
  </si>
  <si>
    <t>9°01'S</t>
  </si>
  <si>
    <t>55°40'E</t>
  </si>
  <si>
    <t>Arrivée Mahé 7h30</t>
  </si>
  <si>
    <t>4°36'S</t>
  </si>
  <si>
    <t>55°28'E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</si>
</sst>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359"/>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15" sqref="F15:G15"/>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190</v>
      </c>
      <c r="E11" s="125"/>
      <c r="F11" s="125"/>
      <c r="G11" s="126"/>
      <c r="L11" s="51"/>
      <c r="M11" s="51"/>
      <c r="N11" s="51"/>
      <c r="O11" s="51"/>
      <c r="P11" s="59"/>
      <c r="Q11" s="59"/>
      <c r="R11" s="59"/>
      <c r="AE11" s="48" t="s">
        <v>120</v>
      </c>
    </row>
    <row r="12" spans="2:31" x14ac:dyDescent="0.25">
      <c r="B12" s="54" t="s">
        <v>79</v>
      </c>
      <c r="C12" s="55"/>
      <c r="D12" s="117" t="s">
        <v>191</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192</v>
      </c>
      <c r="G14" s="126"/>
      <c r="L14" s="51"/>
      <c r="M14" s="51"/>
      <c r="N14" s="51"/>
      <c r="O14" s="51"/>
      <c r="P14" s="122"/>
      <c r="Q14" s="122"/>
      <c r="R14" s="122"/>
      <c r="AE14" s="48" t="s">
        <v>124</v>
      </c>
    </row>
    <row r="15" spans="2:31" x14ac:dyDescent="0.25">
      <c r="B15" s="58"/>
      <c r="C15" s="49"/>
      <c r="D15" s="51" t="s">
        <v>82</v>
      </c>
      <c r="E15" s="59" t="s">
        <v>71</v>
      </c>
      <c r="F15" s="123">
        <v>43170</v>
      </c>
      <c r="G15" s="124"/>
      <c r="L15" s="121"/>
      <c r="M15" s="121"/>
      <c r="N15" s="121"/>
      <c r="O15" s="51"/>
      <c r="P15" s="122"/>
      <c r="Q15" s="122"/>
      <c r="R15" s="122"/>
      <c r="AE15" s="48" t="s">
        <v>149</v>
      </c>
    </row>
    <row r="16" spans="2:31" x14ac:dyDescent="0.25">
      <c r="B16" s="58"/>
      <c r="C16" s="49"/>
      <c r="D16" s="51" t="s">
        <v>83</v>
      </c>
      <c r="E16" s="59" t="s">
        <v>71</v>
      </c>
      <c r="F16" s="119"/>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185</v>
      </c>
      <c r="G19" s="126"/>
      <c r="AE19" s="48" t="s">
        <v>121</v>
      </c>
    </row>
    <row r="20" spans="2:31" x14ac:dyDescent="0.25">
      <c r="B20" s="58"/>
      <c r="C20" s="49"/>
      <c r="D20" s="51" t="s">
        <v>82</v>
      </c>
      <c r="E20" s="51" t="s">
        <v>71</v>
      </c>
      <c r="F20" s="123"/>
      <c r="G20" s="124"/>
      <c r="AE20" s="48" t="s">
        <v>119</v>
      </c>
    </row>
    <row r="21" spans="2:31" x14ac:dyDescent="0.25">
      <c r="B21" s="58"/>
      <c r="C21" s="49"/>
      <c r="D21" s="51" t="s">
        <v>83</v>
      </c>
      <c r="E21" s="51" t="s">
        <v>71</v>
      </c>
      <c r="F21" s="119"/>
      <c r="G21" s="120"/>
      <c r="AE21" s="48" t="s">
        <v>151</v>
      </c>
    </row>
    <row r="22" spans="2:31" x14ac:dyDescent="0.25">
      <c r="B22" s="54"/>
      <c r="C22" s="55"/>
      <c r="D22" s="60" t="s">
        <v>84</v>
      </c>
      <c r="E22" s="60" t="s">
        <v>71</v>
      </c>
      <c r="F22" s="117"/>
      <c r="G22" s="118"/>
      <c r="AE22" s="48" t="s">
        <v>123</v>
      </c>
    </row>
    <row r="23" spans="2:31" ht="12" customHeight="1" x14ac:dyDescent="0.25">
      <c r="AE23" s="48" t="s">
        <v>153</v>
      </c>
    </row>
    <row r="24" spans="2:31" ht="12" customHeight="1" x14ac:dyDescent="0.25">
      <c r="B24" s="89">
        <f>ROUND((F20+F21)-(F15+F16),2)</f>
        <v>-43170</v>
      </c>
      <c r="C24" s="13"/>
      <c r="D24" s="14" t="s">
        <v>86</v>
      </c>
      <c r="E24" s="13"/>
      <c r="F24" s="13"/>
      <c r="G24" s="13"/>
      <c r="H24" s="90">
        <f>F22-F17</f>
        <v>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22</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22</v>
      </c>
      <c r="AE28" s="48" t="s">
        <v>131</v>
      </c>
    </row>
    <row r="29" spans="2:31" x14ac:dyDescent="0.25">
      <c r="AE29" s="48" t="s">
        <v>130</v>
      </c>
    </row>
    <row r="30" spans="2:31" x14ac:dyDescent="0.25">
      <c r="B30" s="52" t="s">
        <v>92</v>
      </c>
      <c r="C30" s="53" t="s">
        <v>71</v>
      </c>
      <c r="D30" s="81">
        <f>'2.Log Book'!J429+'2.Log Book'!L429</f>
        <v>280</v>
      </c>
      <c r="E30" s="63"/>
      <c r="G30" s="52" t="s">
        <v>176</v>
      </c>
      <c r="H30" s="96">
        <f>'2.Log Book'!S429</f>
        <v>5</v>
      </c>
      <c r="AE30" s="48" t="s">
        <v>132</v>
      </c>
    </row>
    <row r="31" spans="2:31" x14ac:dyDescent="0.25">
      <c r="B31" s="58" t="s">
        <v>93</v>
      </c>
      <c r="C31" s="49" t="s">
        <v>71</v>
      </c>
      <c r="D31" s="82">
        <f>'2.Log Book'!M429</f>
        <v>240</v>
      </c>
      <c r="E31" s="64"/>
      <c r="G31" s="54" t="s">
        <v>177</v>
      </c>
      <c r="H31" s="97">
        <f>'2.Log Book'!V429</f>
        <v>0</v>
      </c>
      <c r="AE31" s="48" t="s">
        <v>147</v>
      </c>
    </row>
    <row r="32" spans="2:31" x14ac:dyDescent="0.25">
      <c r="B32" s="58" t="s">
        <v>94</v>
      </c>
      <c r="C32" s="49" t="s">
        <v>71</v>
      </c>
      <c r="D32" s="82">
        <f>'2.Log Book'!O429</f>
        <v>49</v>
      </c>
      <c r="E32" s="64"/>
      <c r="AE32" s="48" t="s">
        <v>143</v>
      </c>
    </row>
    <row r="33" spans="2:31" x14ac:dyDescent="0.25">
      <c r="B33" s="58" t="s">
        <v>95</v>
      </c>
      <c r="C33" s="49" t="s">
        <v>71</v>
      </c>
      <c r="D33" s="82">
        <f>'2.Log Book'!Q429</f>
        <v>1</v>
      </c>
      <c r="E33" s="64"/>
      <c r="AE33" s="48" t="s">
        <v>150</v>
      </c>
    </row>
    <row r="34" spans="2:31" x14ac:dyDescent="0.25">
      <c r="B34" s="58"/>
      <c r="C34" s="49"/>
      <c r="D34" s="83"/>
      <c r="E34" s="64"/>
      <c r="AE34" s="48" t="s">
        <v>134</v>
      </c>
    </row>
    <row r="35" spans="2:31" x14ac:dyDescent="0.25">
      <c r="B35" s="54" t="s">
        <v>96</v>
      </c>
      <c r="C35" s="55" t="s">
        <v>71</v>
      </c>
      <c r="D35" s="84">
        <f>SUM(D30:D33)</f>
        <v>570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89" activePane="bottomLeft" state="frozen"/>
      <selection pane="bottomLeft" activeCell="B94" sqref="B94:F94"/>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PORT LOUIS</v>
      </c>
      <c r="H2" s="301"/>
      <c r="I2" s="301"/>
      <c r="J2" s="302"/>
      <c r="K2" s="311" t="s">
        <v>1</v>
      </c>
      <c r="L2" s="312"/>
      <c r="M2" s="312"/>
      <c r="N2" s="312"/>
      <c r="O2" s="312"/>
      <c r="P2" s="239" t="str">
        <f>PORT_arrivée</f>
        <v>maurice</v>
      </c>
      <c r="Q2" s="239"/>
      <c r="R2" s="239"/>
      <c r="S2" s="239"/>
      <c r="T2" s="239"/>
      <c r="U2" s="240"/>
      <c r="V2" s="319" t="str">
        <f>Patron</f>
        <v>MALEJAC SEBASTIEN</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43170</v>
      </c>
      <c r="H3" s="248"/>
      <c r="I3" s="248"/>
      <c r="J3" s="249"/>
      <c r="K3" s="285" t="s">
        <v>2</v>
      </c>
      <c r="L3" s="286"/>
      <c r="M3" s="286"/>
      <c r="N3" s="286"/>
      <c r="O3" s="286"/>
      <c r="P3" s="237">
        <f>Date_arrivée</f>
        <v>0</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v>
      </c>
      <c r="H4" s="245"/>
      <c r="I4" s="245"/>
      <c r="J4" s="246"/>
      <c r="K4" s="285" t="s">
        <v>3</v>
      </c>
      <c r="L4" s="286"/>
      <c r="M4" s="286"/>
      <c r="N4" s="286"/>
      <c r="O4" s="286"/>
      <c r="P4" s="266">
        <f>Heure_arrivée</f>
        <v>0</v>
      </c>
      <c r="Q4" s="266"/>
      <c r="R4" s="266"/>
      <c r="S4" s="266"/>
      <c r="T4" s="266"/>
      <c r="U4" s="267"/>
      <c r="V4" s="325" t="s">
        <v>97</v>
      </c>
      <c r="W4" s="326"/>
      <c r="X4" s="329" t="str">
        <f>Nr_Marée</f>
        <v>18-01 B</v>
      </c>
      <c r="Y4" s="329"/>
      <c r="Z4" s="329"/>
      <c r="AA4" s="329"/>
      <c r="AB4" s="330"/>
      <c r="AC4" s="282"/>
      <c r="AD4" s="282"/>
      <c r="AE4" s="282"/>
      <c r="AF4" s="282"/>
      <c r="AG4" s="282"/>
      <c r="AH4" s="282"/>
      <c r="AI4" s="282"/>
      <c r="AJ4" s="282"/>
      <c r="AK4" s="282"/>
      <c r="AL4" s="282"/>
      <c r="AM4" s="98"/>
      <c r="AN4" s="99"/>
      <c r="AO4" s="103">
        <f>AU21</f>
        <v>3</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0</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22</v>
      </c>
      <c r="AT21" s="18">
        <f>SUM(AR23:AR1410)</f>
        <v>0</v>
      </c>
      <c r="AU21" s="18">
        <f>MAX(AU23:AU426)</f>
        <v>3</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43169</v>
      </c>
      <c r="B23" s="139" t="s">
        <v>193</v>
      </c>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t="s">
        <v>152</v>
      </c>
      <c r="AH23" s="139" t="s">
        <v>195</v>
      </c>
      <c r="AI23" s="174"/>
      <c r="AJ23" s="174"/>
      <c r="AK23" s="174"/>
      <c r="AL23" s="175"/>
      <c r="AM23" s="179">
        <v>28</v>
      </c>
      <c r="AN23" s="179"/>
      <c r="AO23" s="153"/>
      <c r="AQ23" s="135">
        <f>IF(G23="x", 1,0)</f>
        <v>0</v>
      </c>
      <c r="AR23" s="135">
        <f>IF(H23="x", 1,0)</f>
        <v>0</v>
      </c>
      <c r="AU23" s="136">
        <f>IF(A23="","",1)</f>
        <v>1</v>
      </c>
    </row>
    <row r="24" spans="1:47" ht="18" customHeight="1" thickBot="1" x14ac:dyDescent="0.25">
      <c r="A24" s="138"/>
      <c r="B24" s="169" t="s">
        <v>194</v>
      </c>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43170</v>
      </c>
      <c r="B25" s="139" t="s">
        <v>196</v>
      </c>
      <c r="C25" s="140"/>
      <c r="D25" s="140"/>
      <c r="E25" s="140"/>
      <c r="F25" s="141"/>
      <c r="G25" s="142" t="s">
        <v>105</v>
      </c>
      <c r="H25" s="144"/>
      <c r="I25" s="146">
        <v>0.40972222222222227</v>
      </c>
      <c r="J25" s="147">
        <v>20</v>
      </c>
      <c r="K25" s="149">
        <v>4</v>
      </c>
      <c r="L25" s="151"/>
      <c r="M25" s="147">
        <v>2</v>
      </c>
      <c r="N25" s="149">
        <v>1</v>
      </c>
      <c r="O25" s="147"/>
      <c r="P25" s="167"/>
      <c r="Q25" s="147">
        <v>20</v>
      </c>
      <c r="R25" s="167">
        <v>1</v>
      </c>
      <c r="S25" s="162" t="s">
        <v>198</v>
      </c>
      <c r="T25" s="163"/>
      <c r="U25" s="165">
        <v>1</v>
      </c>
      <c r="V25" s="162"/>
      <c r="W25" s="163"/>
      <c r="X25" s="165"/>
      <c r="Y25" s="155"/>
      <c r="Z25" s="157" t="s">
        <v>108</v>
      </c>
      <c r="AA25" s="159"/>
      <c r="AB25" s="159"/>
      <c r="AC25" s="159"/>
      <c r="AD25" s="160"/>
      <c r="AE25" s="12" t="s">
        <v>67</v>
      </c>
      <c r="AF25" s="172"/>
      <c r="AG25" s="172" t="s">
        <v>152</v>
      </c>
      <c r="AH25" s="139" t="s">
        <v>199</v>
      </c>
      <c r="AI25" s="174"/>
      <c r="AJ25" s="174"/>
      <c r="AK25" s="174"/>
      <c r="AL25" s="175"/>
      <c r="AM25" s="179">
        <v>28</v>
      </c>
      <c r="AN25" s="179">
        <v>240</v>
      </c>
      <c r="AO25" s="153">
        <v>6</v>
      </c>
      <c r="AQ25" s="135">
        <f>IF(G25="x", 1,0)</f>
        <v>1</v>
      </c>
      <c r="AR25" s="135">
        <f>IF(H25="x", 1,0)</f>
        <v>0</v>
      </c>
      <c r="AU25" s="136">
        <f>IF(A25="","",1)</f>
        <v>1</v>
      </c>
    </row>
    <row r="26" spans="1:47" ht="18" customHeight="1" thickBot="1" x14ac:dyDescent="0.25">
      <c r="A26" s="138"/>
      <c r="B26" s="169" t="s">
        <v>197</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v>533517</v>
      </c>
      <c r="AF26" s="173"/>
      <c r="AG26" s="173"/>
      <c r="AH26" s="176"/>
      <c r="AI26" s="177"/>
      <c r="AJ26" s="177"/>
      <c r="AK26" s="177"/>
      <c r="AL26" s="178"/>
      <c r="AM26" s="180"/>
      <c r="AN26" s="180"/>
      <c r="AO26" s="154"/>
      <c r="AQ26" s="135"/>
      <c r="AR26" s="135"/>
      <c r="AU26" s="136"/>
    </row>
    <row r="27" spans="1:47" ht="18" customHeight="1" x14ac:dyDescent="0.2">
      <c r="A27" s="137">
        <v>43171</v>
      </c>
      <c r="B27" s="139" t="s">
        <v>201</v>
      </c>
      <c r="C27" s="140"/>
      <c r="D27" s="140"/>
      <c r="E27" s="140"/>
      <c r="F27" s="141"/>
      <c r="G27" s="142"/>
      <c r="H27" s="144"/>
      <c r="I27" s="146"/>
      <c r="J27" s="147"/>
      <c r="K27" s="149"/>
      <c r="L27" s="151"/>
      <c r="M27" s="147"/>
      <c r="N27" s="149"/>
      <c r="O27" s="147"/>
      <c r="P27" s="167"/>
      <c r="Q27" s="147"/>
      <c r="R27" s="167"/>
      <c r="S27" s="162"/>
      <c r="T27" s="163"/>
      <c r="U27" s="165"/>
      <c r="V27" s="162"/>
      <c r="W27" s="163"/>
      <c r="X27" s="165"/>
      <c r="Y27" s="155"/>
      <c r="Z27" s="157"/>
      <c r="AA27" s="159"/>
      <c r="AB27" s="159"/>
      <c r="AC27" s="159"/>
      <c r="AD27" s="160"/>
      <c r="AE27" s="12"/>
      <c r="AF27" s="172"/>
      <c r="AG27" s="172" t="s">
        <v>115</v>
      </c>
      <c r="AH27" s="139" t="s">
        <v>200</v>
      </c>
      <c r="AI27" s="174"/>
      <c r="AJ27" s="174"/>
      <c r="AK27" s="174"/>
      <c r="AL27" s="175"/>
      <c r="AM27" s="179">
        <v>29</v>
      </c>
      <c r="AN27" s="179">
        <v>250</v>
      </c>
      <c r="AO27" s="153">
        <v>25</v>
      </c>
      <c r="AQ27" s="135">
        <f>IF(G27="x", 1,0)</f>
        <v>0</v>
      </c>
      <c r="AR27" s="135">
        <f>IF(H27="x", 1,0)</f>
        <v>0</v>
      </c>
      <c r="AU27" s="136">
        <f>IF(A27="","",1)</f>
        <v>1</v>
      </c>
    </row>
    <row r="28" spans="1:47" ht="18" customHeight="1" thickBot="1" x14ac:dyDescent="0.25">
      <c r="A28" s="138"/>
      <c r="B28" s="169" t="s">
        <v>202</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c r="AF28" s="173"/>
      <c r="AG28" s="173"/>
      <c r="AH28" s="176"/>
      <c r="AI28" s="177"/>
      <c r="AJ28" s="177"/>
      <c r="AK28" s="177"/>
      <c r="AL28" s="178"/>
      <c r="AM28" s="180"/>
      <c r="AN28" s="180"/>
      <c r="AO28" s="154"/>
      <c r="AQ28" s="135"/>
      <c r="AR28" s="135"/>
      <c r="AU28" s="136"/>
    </row>
    <row r="29" spans="1:47" ht="18" customHeight="1" x14ac:dyDescent="0.2">
      <c r="A29" s="137">
        <v>43172</v>
      </c>
      <c r="B29" s="139" t="s">
        <v>203</v>
      </c>
      <c r="C29" s="140"/>
      <c r="D29" s="140"/>
      <c r="E29" s="140"/>
      <c r="F29" s="141"/>
      <c r="G29" s="142"/>
      <c r="H29" s="144"/>
      <c r="I29" s="146"/>
      <c r="J29" s="147"/>
      <c r="K29" s="149"/>
      <c r="L29" s="151"/>
      <c r="M29" s="147"/>
      <c r="N29" s="149"/>
      <c r="O29" s="147"/>
      <c r="P29" s="167"/>
      <c r="Q29" s="147"/>
      <c r="R29" s="167"/>
      <c r="S29" s="162"/>
      <c r="T29" s="163"/>
      <c r="U29" s="165"/>
      <c r="V29" s="162"/>
      <c r="W29" s="163"/>
      <c r="X29" s="165"/>
      <c r="Y29" s="155"/>
      <c r="Z29" s="157" t="s">
        <v>107</v>
      </c>
      <c r="AA29" s="159"/>
      <c r="AB29" s="159"/>
      <c r="AC29" s="159"/>
      <c r="AD29" s="160"/>
      <c r="AE29" s="12" t="s">
        <v>67</v>
      </c>
      <c r="AF29" s="172" t="s">
        <v>169</v>
      </c>
      <c r="AG29" s="172" t="s">
        <v>115</v>
      </c>
      <c r="AH29" s="139" t="s">
        <v>205</v>
      </c>
      <c r="AI29" s="174"/>
      <c r="AJ29" s="174"/>
      <c r="AK29" s="174"/>
      <c r="AL29" s="175"/>
      <c r="AM29" s="179">
        <v>29</v>
      </c>
      <c r="AN29" s="179">
        <v>305</v>
      </c>
      <c r="AO29" s="153">
        <v>15</v>
      </c>
      <c r="AQ29" s="135">
        <f>IF(G29="x", 1,0)</f>
        <v>0</v>
      </c>
      <c r="AR29" s="135">
        <f>IF(H29="x", 1,0)</f>
        <v>0</v>
      </c>
      <c r="AU29" s="136">
        <f>IF(A29="","",1)</f>
        <v>1</v>
      </c>
    </row>
    <row r="30" spans="1:47" ht="18" customHeight="1" thickBot="1" x14ac:dyDescent="0.25">
      <c r="A30" s="138"/>
      <c r="B30" s="169" t="s">
        <v>204</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109648</v>
      </c>
      <c r="AF30" s="173"/>
      <c r="AG30" s="173"/>
      <c r="AH30" s="176"/>
      <c r="AI30" s="177"/>
      <c r="AJ30" s="177"/>
      <c r="AK30" s="177"/>
      <c r="AL30" s="178"/>
      <c r="AM30" s="180"/>
      <c r="AN30" s="180"/>
      <c r="AO30" s="154"/>
      <c r="AQ30" s="135"/>
      <c r="AR30" s="135"/>
      <c r="AU30" s="136"/>
    </row>
    <row r="31" spans="1:47" ht="18" customHeight="1" x14ac:dyDescent="0.2">
      <c r="A31" s="137">
        <v>43173</v>
      </c>
      <c r="B31" s="139" t="s">
        <v>206</v>
      </c>
      <c r="C31" s="140"/>
      <c r="D31" s="140"/>
      <c r="E31" s="140"/>
      <c r="F31" s="141"/>
      <c r="G31" s="142" t="s">
        <v>105</v>
      </c>
      <c r="H31" s="144"/>
      <c r="I31" s="146">
        <v>0.34722222222222227</v>
      </c>
      <c r="J31" s="147">
        <v>30</v>
      </c>
      <c r="K31" s="149">
        <v>7</v>
      </c>
      <c r="L31" s="151">
        <v>2</v>
      </c>
      <c r="M31" s="147">
        <v>2</v>
      </c>
      <c r="N31" s="149">
        <v>12</v>
      </c>
      <c r="O31" s="147">
        <v>20</v>
      </c>
      <c r="P31" s="167">
        <v>2</v>
      </c>
      <c r="Q31" s="147"/>
      <c r="R31" s="167"/>
      <c r="S31" s="162" t="s">
        <v>208</v>
      </c>
      <c r="T31" s="163"/>
      <c r="U31" s="165">
        <v>1</v>
      </c>
      <c r="V31" s="162"/>
      <c r="W31" s="163"/>
      <c r="X31" s="165"/>
      <c r="Y31" s="155"/>
      <c r="Z31" s="157" t="s">
        <v>107</v>
      </c>
      <c r="AA31" s="159"/>
      <c r="AB31" s="159"/>
      <c r="AC31" s="159"/>
      <c r="AD31" s="160"/>
      <c r="AE31" s="12" t="s">
        <v>67</v>
      </c>
      <c r="AF31" s="172" t="s">
        <v>169</v>
      </c>
      <c r="AG31" s="172" t="s">
        <v>113</v>
      </c>
      <c r="AH31" s="139" t="s">
        <v>209</v>
      </c>
      <c r="AI31" s="174"/>
      <c r="AJ31" s="174"/>
      <c r="AK31" s="174"/>
      <c r="AL31" s="175"/>
      <c r="AM31" s="179">
        <v>28</v>
      </c>
      <c r="AN31" s="179">
        <v>240</v>
      </c>
      <c r="AO31" s="153">
        <v>5</v>
      </c>
      <c r="AQ31" s="135">
        <f>IF(G31="x", 1,0)</f>
        <v>1</v>
      </c>
      <c r="AR31" s="135">
        <f>IF(H31="x", 1,0)</f>
        <v>0</v>
      </c>
      <c r="AU31" s="136">
        <f>IF(A31="","",1)</f>
        <v>1</v>
      </c>
    </row>
    <row r="32" spans="1:47" ht="18" customHeight="1" thickBot="1" x14ac:dyDescent="0.25">
      <c r="A32" s="138"/>
      <c r="B32" s="169" t="s">
        <v>207</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109634</v>
      </c>
      <c r="AF32" s="173"/>
      <c r="AG32" s="173"/>
      <c r="AH32" s="176"/>
      <c r="AI32" s="177"/>
      <c r="AJ32" s="177"/>
      <c r="AK32" s="177"/>
      <c r="AL32" s="178"/>
      <c r="AM32" s="180"/>
      <c r="AN32" s="180"/>
      <c r="AO32" s="154"/>
      <c r="AQ32" s="135"/>
      <c r="AR32" s="135"/>
      <c r="AU32" s="136"/>
    </row>
    <row r="33" spans="1:47" ht="18" customHeight="1" x14ac:dyDescent="0.2">
      <c r="A33" s="375">
        <v>43173</v>
      </c>
      <c r="B33" s="361" t="s">
        <v>210</v>
      </c>
      <c r="C33" s="362"/>
      <c r="D33" s="362"/>
      <c r="E33" s="362"/>
      <c r="F33" s="363"/>
      <c r="G33" s="213" t="s">
        <v>105</v>
      </c>
      <c r="H33" s="215"/>
      <c r="I33" s="377">
        <v>0.55555555555555558</v>
      </c>
      <c r="J33" s="364">
        <v>40</v>
      </c>
      <c r="K33" s="378">
        <v>8</v>
      </c>
      <c r="L33" s="353">
        <v>12</v>
      </c>
      <c r="M33" s="364">
        <v>2</v>
      </c>
      <c r="N33" s="378">
        <v>24</v>
      </c>
      <c r="O33" s="364">
        <v>5</v>
      </c>
      <c r="P33" s="211">
        <v>3</v>
      </c>
      <c r="Q33" s="364"/>
      <c r="R33" s="211"/>
      <c r="S33" s="359"/>
      <c r="T33" s="355"/>
      <c r="U33" s="357"/>
      <c r="V33" s="359"/>
      <c r="W33" s="355"/>
      <c r="X33" s="357"/>
      <c r="Y33" s="371"/>
      <c r="Z33" s="351" t="s">
        <v>107</v>
      </c>
      <c r="AA33" s="370"/>
      <c r="AB33" s="370"/>
      <c r="AC33" s="370"/>
      <c r="AD33" s="380"/>
      <c r="AE33" s="111" t="s">
        <v>67</v>
      </c>
      <c r="AF33" s="368" t="s">
        <v>169</v>
      </c>
      <c r="AG33" s="368" t="s">
        <v>113</v>
      </c>
      <c r="AH33" s="361" t="s">
        <v>212</v>
      </c>
      <c r="AI33" s="382"/>
      <c r="AJ33" s="382"/>
      <c r="AK33" s="382"/>
      <c r="AL33" s="383"/>
      <c r="AM33" s="366">
        <v>28</v>
      </c>
      <c r="AN33" s="366">
        <v>330</v>
      </c>
      <c r="AO33" s="387">
        <v>5</v>
      </c>
      <c r="AQ33" s="135">
        <f>IF(G33="x", 1,0)</f>
        <v>1</v>
      </c>
      <c r="AR33" s="135">
        <f>IF(H33="x", 1,0)</f>
        <v>0</v>
      </c>
      <c r="AU33" s="136">
        <f>IF(A33="","",1)</f>
        <v>1</v>
      </c>
    </row>
    <row r="34" spans="1:47" ht="18" customHeight="1" thickBot="1" x14ac:dyDescent="0.25">
      <c r="A34" s="376"/>
      <c r="B34" s="372" t="s">
        <v>211</v>
      </c>
      <c r="C34" s="373"/>
      <c r="D34" s="373"/>
      <c r="E34" s="373"/>
      <c r="F34" s="374"/>
      <c r="G34" s="214"/>
      <c r="H34" s="216"/>
      <c r="I34" s="216"/>
      <c r="J34" s="365"/>
      <c r="K34" s="379"/>
      <c r="L34" s="354"/>
      <c r="M34" s="365"/>
      <c r="N34" s="379"/>
      <c r="O34" s="365"/>
      <c r="P34" s="212"/>
      <c r="Q34" s="365"/>
      <c r="R34" s="212"/>
      <c r="S34" s="360"/>
      <c r="T34" s="356"/>
      <c r="U34" s="358"/>
      <c r="V34" s="360"/>
      <c r="W34" s="356"/>
      <c r="X34" s="358"/>
      <c r="Y34" s="360"/>
      <c r="Z34" s="352"/>
      <c r="AA34" s="352"/>
      <c r="AB34" s="352"/>
      <c r="AC34" s="352"/>
      <c r="AD34" s="381"/>
      <c r="AE34" s="112">
        <v>110229</v>
      </c>
      <c r="AF34" s="369"/>
      <c r="AG34" s="369"/>
      <c r="AH34" s="384"/>
      <c r="AI34" s="385"/>
      <c r="AJ34" s="385"/>
      <c r="AK34" s="385"/>
      <c r="AL34" s="386"/>
      <c r="AM34" s="367"/>
      <c r="AN34" s="367"/>
      <c r="AO34" s="388"/>
      <c r="AQ34" s="135"/>
      <c r="AR34" s="135"/>
      <c r="AU34" s="136"/>
    </row>
    <row r="35" spans="1:47" ht="18" customHeight="1" x14ac:dyDescent="0.2">
      <c r="A35" s="137">
        <v>43174</v>
      </c>
      <c r="B35" s="139" t="s">
        <v>213</v>
      </c>
      <c r="C35" s="140"/>
      <c r="D35" s="140"/>
      <c r="E35" s="140"/>
      <c r="F35" s="141"/>
      <c r="G35" s="142"/>
      <c r="H35" s="144"/>
      <c r="I35" s="146"/>
      <c r="J35" s="147"/>
      <c r="K35" s="149"/>
      <c r="L35" s="151"/>
      <c r="M35" s="147"/>
      <c r="N35" s="149"/>
      <c r="O35" s="147"/>
      <c r="P35" s="167"/>
      <c r="Q35" s="147"/>
      <c r="R35" s="167"/>
      <c r="S35" s="162"/>
      <c r="T35" s="163"/>
      <c r="U35" s="165"/>
      <c r="V35" s="162"/>
      <c r="W35" s="163"/>
      <c r="X35" s="165"/>
      <c r="Y35" s="155"/>
      <c r="Z35" s="157" t="s">
        <v>107</v>
      </c>
      <c r="AA35" s="159"/>
      <c r="AB35" s="159"/>
      <c r="AC35" s="159"/>
      <c r="AD35" s="160"/>
      <c r="AE35" s="12" t="s">
        <v>67</v>
      </c>
      <c r="AF35" s="172" t="s">
        <v>164</v>
      </c>
      <c r="AG35" s="172" t="s">
        <v>113</v>
      </c>
      <c r="AH35" s="139" t="s">
        <v>215</v>
      </c>
      <c r="AI35" s="174"/>
      <c r="AJ35" s="174"/>
      <c r="AK35" s="174"/>
      <c r="AL35" s="175"/>
      <c r="AM35" s="179">
        <v>29</v>
      </c>
      <c r="AN35" s="179">
        <v>30</v>
      </c>
      <c r="AO35" s="153">
        <v>10</v>
      </c>
      <c r="AQ35" s="135">
        <f>IF(G35="x", 1,0)</f>
        <v>0</v>
      </c>
      <c r="AR35" s="135">
        <f>IF(H35="x", 1,0)</f>
        <v>0</v>
      </c>
      <c r="AU35" s="136">
        <f>IF(A35="","",1)</f>
        <v>1</v>
      </c>
    </row>
    <row r="36" spans="1:47" ht="18" customHeight="1" thickBot="1" x14ac:dyDescent="0.25">
      <c r="A36" s="138"/>
      <c r="B36" s="169" t="s">
        <v>214</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110225</v>
      </c>
      <c r="AF36" s="173"/>
      <c r="AG36" s="173"/>
      <c r="AH36" s="176"/>
      <c r="AI36" s="177"/>
      <c r="AJ36" s="177"/>
      <c r="AK36" s="177"/>
      <c r="AL36" s="178"/>
      <c r="AM36" s="180"/>
      <c r="AN36" s="180"/>
      <c r="AO36" s="154"/>
      <c r="AQ36" s="135"/>
      <c r="AR36" s="135"/>
      <c r="AU36" s="136"/>
    </row>
    <row r="37" spans="1:47" ht="18" customHeight="1" x14ac:dyDescent="0.2">
      <c r="A37" s="137">
        <v>43175</v>
      </c>
      <c r="B37" s="139" t="s">
        <v>216</v>
      </c>
      <c r="C37" s="140"/>
      <c r="D37" s="140"/>
      <c r="E37" s="140"/>
      <c r="F37" s="141"/>
      <c r="G37" s="142"/>
      <c r="H37" s="144"/>
      <c r="I37" s="146"/>
      <c r="J37" s="147"/>
      <c r="K37" s="149"/>
      <c r="L37" s="151"/>
      <c r="M37" s="147"/>
      <c r="N37" s="149"/>
      <c r="O37" s="147"/>
      <c r="P37" s="167"/>
      <c r="Q37" s="147"/>
      <c r="R37" s="167"/>
      <c r="S37" s="162"/>
      <c r="T37" s="163"/>
      <c r="U37" s="165"/>
      <c r="V37" s="162"/>
      <c r="W37" s="163"/>
      <c r="X37" s="165"/>
      <c r="Y37" s="155"/>
      <c r="Z37" s="157" t="s">
        <v>107</v>
      </c>
      <c r="AA37" s="159"/>
      <c r="AB37" s="159"/>
      <c r="AC37" s="159"/>
      <c r="AD37" s="160"/>
      <c r="AE37" s="12" t="s">
        <v>67</v>
      </c>
      <c r="AF37" s="172" t="s">
        <v>164</v>
      </c>
      <c r="AG37" s="172" t="s">
        <v>113</v>
      </c>
      <c r="AH37" s="139" t="s">
        <v>215</v>
      </c>
      <c r="AI37" s="174"/>
      <c r="AJ37" s="174"/>
      <c r="AK37" s="174"/>
      <c r="AL37" s="175"/>
      <c r="AM37" s="179">
        <v>29</v>
      </c>
      <c r="AN37" s="179">
        <v>34</v>
      </c>
      <c r="AO37" s="153">
        <v>10</v>
      </c>
      <c r="AQ37" s="135">
        <f>IF(G37="x", 1,0)</f>
        <v>0</v>
      </c>
      <c r="AR37" s="135">
        <f>IF(H37="x", 1,0)</f>
        <v>0</v>
      </c>
      <c r="AU37" s="136">
        <f>IF(A37="","",1)</f>
        <v>1</v>
      </c>
    </row>
    <row r="38" spans="1:47" ht="18" customHeight="1" thickBot="1" x14ac:dyDescent="0.25">
      <c r="A38" s="138"/>
      <c r="B38" s="169" t="s">
        <v>217</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110372</v>
      </c>
      <c r="AF38" s="173"/>
      <c r="AG38" s="173"/>
      <c r="AH38" s="176"/>
      <c r="AI38" s="177"/>
      <c r="AJ38" s="177"/>
      <c r="AK38" s="177"/>
      <c r="AL38" s="178"/>
      <c r="AM38" s="180"/>
      <c r="AN38" s="180"/>
      <c r="AO38" s="154"/>
      <c r="AQ38" s="135"/>
      <c r="AR38" s="135"/>
      <c r="AU38" s="136"/>
    </row>
    <row r="39" spans="1:47" ht="18" customHeight="1" x14ac:dyDescent="0.2">
      <c r="A39" s="137">
        <v>43175</v>
      </c>
      <c r="B39" s="139" t="s">
        <v>218</v>
      </c>
      <c r="C39" s="140"/>
      <c r="D39" s="140"/>
      <c r="E39" s="140"/>
      <c r="F39" s="141"/>
      <c r="G39" s="142"/>
      <c r="H39" s="144"/>
      <c r="I39" s="146"/>
      <c r="J39" s="147"/>
      <c r="K39" s="149"/>
      <c r="L39" s="151"/>
      <c r="M39" s="147"/>
      <c r="N39" s="149"/>
      <c r="O39" s="147"/>
      <c r="P39" s="167"/>
      <c r="Q39" s="147"/>
      <c r="R39" s="167"/>
      <c r="S39" s="162"/>
      <c r="T39" s="163"/>
      <c r="U39" s="165"/>
      <c r="V39" s="162"/>
      <c r="W39" s="163"/>
      <c r="X39" s="165"/>
      <c r="Y39" s="155"/>
      <c r="Z39" s="157" t="s">
        <v>107</v>
      </c>
      <c r="AA39" s="159"/>
      <c r="AB39" s="159"/>
      <c r="AC39" s="159"/>
      <c r="AD39" s="160"/>
      <c r="AE39" s="12" t="s">
        <v>67</v>
      </c>
      <c r="AF39" s="172" t="s">
        <v>169</v>
      </c>
      <c r="AG39" s="172" t="s">
        <v>113</v>
      </c>
      <c r="AH39" s="139" t="s">
        <v>205</v>
      </c>
      <c r="AI39" s="174"/>
      <c r="AJ39" s="174"/>
      <c r="AK39" s="174"/>
      <c r="AL39" s="175"/>
      <c r="AM39" s="179">
        <v>29</v>
      </c>
      <c r="AN39" s="179">
        <v>50</v>
      </c>
      <c r="AO39" s="153">
        <v>7</v>
      </c>
      <c r="AQ39" s="135">
        <f>IF(G39="x", 1,0)</f>
        <v>0</v>
      </c>
      <c r="AR39" s="135">
        <f>IF(H39="x", 1,0)</f>
        <v>0</v>
      </c>
      <c r="AU39" s="136">
        <f>IF(A39="","",1)</f>
        <v>1</v>
      </c>
    </row>
    <row r="40" spans="1:47" ht="18" customHeight="1" thickBot="1" x14ac:dyDescent="0.25">
      <c r="A40" s="138"/>
      <c r="B40" s="169" t="s">
        <v>219</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v>110218</v>
      </c>
      <c r="AF40" s="173"/>
      <c r="AG40" s="173"/>
      <c r="AH40" s="176"/>
      <c r="AI40" s="177"/>
      <c r="AJ40" s="177"/>
      <c r="AK40" s="177"/>
      <c r="AL40" s="178"/>
      <c r="AM40" s="180"/>
      <c r="AN40" s="180"/>
      <c r="AO40" s="154"/>
      <c r="AQ40" s="135"/>
      <c r="AR40" s="135"/>
      <c r="AU40" s="136"/>
    </row>
    <row r="41" spans="1:47" ht="18" customHeight="1" x14ac:dyDescent="0.2">
      <c r="A41" s="137">
        <v>43176</v>
      </c>
      <c r="B41" s="139" t="s">
        <v>220</v>
      </c>
      <c r="C41" s="140"/>
      <c r="D41" s="140"/>
      <c r="E41" s="140"/>
      <c r="F41" s="141"/>
      <c r="G41" s="142" t="s">
        <v>106</v>
      </c>
      <c r="H41" s="144"/>
      <c r="I41" s="146">
        <v>0.2638888888888889</v>
      </c>
      <c r="J41" s="147"/>
      <c r="K41" s="149"/>
      <c r="L41" s="151">
        <v>4</v>
      </c>
      <c r="M41" s="147">
        <v>2</v>
      </c>
      <c r="N41" s="149">
        <v>13</v>
      </c>
      <c r="O41" s="147">
        <v>2</v>
      </c>
      <c r="P41" s="167">
        <v>1</v>
      </c>
      <c r="Q41" s="147"/>
      <c r="R41" s="167"/>
      <c r="S41" s="162"/>
      <c r="T41" s="163"/>
      <c r="U41" s="165"/>
      <c r="V41" s="162"/>
      <c r="W41" s="163"/>
      <c r="X41" s="165"/>
      <c r="Y41" s="155"/>
      <c r="Z41" s="157" t="s">
        <v>108</v>
      </c>
      <c r="AA41" s="159"/>
      <c r="AB41" s="159"/>
      <c r="AC41" s="159"/>
      <c r="AD41" s="160"/>
      <c r="AE41" s="12" t="s">
        <v>67</v>
      </c>
      <c r="AF41" s="172" t="s">
        <v>164</v>
      </c>
      <c r="AG41" s="172" t="s">
        <v>113</v>
      </c>
      <c r="AH41" s="139" t="s">
        <v>225</v>
      </c>
      <c r="AI41" s="174"/>
      <c r="AJ41" s="174"/>
      <c r="AK41" s="174"/>
      <c r="AL41" s="175"/>
      <c r="AM41" s="179">
        <v>28</v>
      </c>
      <c r="AN41" s="179">
        <v>20</v>
      </c>
      <c r="AO41" s="153">
        <v>15</v>
      </c>
      <c r="AQ41" s="135">
        <f>IF(G41="x", 1,0)</f>
        <v>1</v>
      </c>
      <c r="AR41" s="135">
        <f>IF(H41="x", 1,0)</f>
        <v>0</v>
      </c>
      <c r="AU41" s="136">
        <f>IF(A41="","",1)</f>
        <v>1</v>
      </c>
    </row>
    <row r="42" spans="1:47" ht="18" customHeight="1" thickBot="1" x14ac:dyDescent="0.25">
      <c r="A42" s="138"/>
      <c r="B42" s="169" t="s">
        <v>221</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43176</v>
      </c>
      <c r="B43" s="139" t="s">
        <v>222</v>
      </c>
      <c r="C43" s="140"/>
      <c r="D43" s="140"/>
      <c r="E43" s="140"/>
      <c r="F43" s="141"/>
      <c r="G43" s="142" t="s">
        <v>106</v>
      </c>
      <c r="H43" s="144"/>
      <c r="I43" s="146">
        <v>0.4375</v>
      </c>
      <c r="J43" s="147">
        <v>30</v>
      </c>
      <c r="K43" s="149">
        <v>3</v>
      </c>
      <c r="L43" s="151">
        <v>2</v>
      </c>
      <c r="M43" s="147">
        <v>2</v>
      </c>
      <c r="N43" s="149">
        <v>16</v>
      </c>
      <c r="O43" s="147">
        <v>2</v>
      </c>
      <c r="P43" s="167">
        <v>1</v>
      </c>
      <c r="Q43" s="147"/>
      <c r="R43" s="167"/>
      <c r="S43" s="162"/>
      <c r="T43" s="163"/>
      <c r="U43" s="165"/>
      <c r="V43" s="162"/>
      <c r="W43" s="163"/>
      <c r="X43" s="165"/>
      <c r="Y43" s="155"/>
      <c r="Z43" s="157" t="s">
        <v>108</v>
      </c>
      <c r="AA43" s="159"/>
      <c r="AB43" s="159"/>
      <c r="AC43" s="159"/>
      <c r="AD43" s="160"/>
      <c r="AE43" s="12"/>
      <c r="AF43" s="172"/>
      <c r="AG43" s="172" t="s">
        <v>113</v>
      </c>
      <c r="AH43" s="139" t="s">
        <v>224</v>
      </c>
      <c r="AI43" s="174"/>
      <c r="AJ43" s="174"/>
      <c r="AK43" s="174"/>
      <c r="AL43" s="175"/>
      <c r="AM43" s="179">
        <v>29</v>
      </c>
      <c r="AN43" s="179">
        <v>20</v>
      </c>
      <c r="AO43" s="153">
        <v>11</v>
      </c>
      <c r="AQ43" s="135">
        <f>IF(G43="x", 1,0)</f>
        <v>1</v>
      </c>
      <c r="AR43" s="135">
        <f>IF(H43="x", 1,0)</f>
        <v>0</v>
      </c>
      <c r="AU43" s="136">
        <f>IF(A43="","",1)</f>
        <v>1</v>
      </c>
    </row>
    <row r="44" spans="1:47" ht="18" customHeight="1" thickBot="1" x14ac:dyDescent="0.25">
      <c r="A44" s="138"/>
      <c r="B44" s="169" t="s">
        <v>223</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c r="AF44" s="173"/>
      <c r="AG44" s="173"/>
      <c r="AH44" s="176"/>
      <c r="AI44" s="177"/>
      <c r="AJ44" s="177"/>
      <c r="AK44" s="177"/>
      <c r="AL44" s="178"/>
      <c r="AM44" s="180"/>
      <c r="AN44" s="180"/>
      <c r="AO44" s="154"/>
      <c r="AQ44" s="135"/>
      <c r="AR44" s="135"/>
      <c r="AU44" s="136"/>
    </row>
    <row r="45" spans="1:47" ht="18" customHeight="1" x14ac:dyDescent="0.2">
      <c r="A45" s="137">
        <v>43177</v>
      </c>
      <c r="B45" s="139" t="s">
        <v>226</v>
      </c>
      <c r="C45" s="140"/>
      <c r="D45" s="140"/>
      <c r="E45" s="140"/>
      <c r="F45" s="141"/>
      <c r="G45" s="142" t="s">
        <v>105</v>
      </c>
      <c r="H45" s="144"/>
      <c r="I45" s="146">
        <v>0.28472222222222221</v>
      </c>
      <c r="J45" s="147">
        <v>30</v>
      </c>
      <c r="K45" s="149">
        <v>15</v>
      </c>
      <c r="L45" s="151">
        <v>7</v>
      </c>
      <c r="M45" s="147">
        <v>2</v>
      </c>
      <c r="N45" s="149">
        <v>36</v>
      </c>
      <c r="O45" s="147">
        <v>20</v>
      </c>
      <c r="P45" s="167">
        <v>17</v>
      </c>
      <c r="Q45" s="147"/>
      <c r="R45" s="167"/>
      <c r="S45" s="162"/>
      <c r="T45" s="163"/>
      <c r="U45" s="165"/>
      <c r="V45" s="162"/>
      <c r="W45" s="163"/>
      <c r="X45" s="165"/>
      <c r="Y45" s="155"/>
      <c r="Z45" s="157" t="s">
        <v>107</v>
      </c>
      <c r="AA45" s="159"/>
      <c r="AB45" s="159"/>
      <c r="AC45" s="159"/>
      <c r="AD45" s="160"/>
      <c r="AE45" s="12" t="s">
        <v>67</v>
      </c>
      <c r="AF45" s="172" t="s">
        <v>169</v>
      </c>
      <c r="AG45" s="172" t="s">
        <v>113</v>
      </c>
      <c r="AH45" s="139" t="s">
        <v>228</v>
      </c>
      <c r="AI45" s="174"/>
      <c r="AJ45" s="174"/>
      <c r="AK45" s="174"/>
      <c r="AL45" s="175"/>
      <c r="AM45" s="179">
        <v>28</v>
      </c>
      <c r="AN45" s="179">
        <v>45</v>
      </c>
      <c r="AO45" s="153">
        <v>20</v>
      </c>
      <c r="AQ45" s="135">
        <f>IF(G45="x", 1,0)</f>
        <v>1</v>
      </c>
      <c r="AR45" s="135">
        <f>IF(H45="x", 1,0)</f>
        <v>0</v>
      </c>
      <c r="AU45" s="136">
        <f>IF(A45="","",1)</f>
        <v>1</v>
      </c>
    </row>
    <row r="46" spans="1:47" ht="18" customHeight="1" thickBot="1" x14ac:dyDescent="0.25">
      <c r="A46" s="138"/>
      <c r="B46" s="169" t="s">
        <v>227</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v>110244</v>
      </c>
      <c r="AF46" s="173"/>
      <c r="AG46" s="173"/>
      <c r="AH46" s="176"/>
      <c r="AI46" s="177"/>
      <c r="AJ46" s="177"/>
      <c r="AK46" s="177"/>
      <c r="AL46" s="178"/>
      <c r="AM46" s="180"/>
      <c r="AN46" s="180"/>
      <c r="AO46" s="154"/>
      <c r="AQ46" s="135"/>
      <c r="AR46" s="135"/>
      <c r="AU46" s="136"/>
    </row>
    <row r="47" spans="1:47" ht="18" customHeight="1" x14ac:dyDescent="0.2">
      <c r="A47" s="137">
        <v>43178</v>
      </c>
      <c r="B47" s="139" t="s">
        <v>229</v>
      </c>
      <c r="C47" s="140"/>
      <c r="D47" s="140"/>
      <c r="E47" s="140"/>
      <c r="F47" s="141"/>
      <c r="G47" s="142" t="s">
        <v>105</v>
      </c>
      <c r="H47" s="144"/>
      <c r="I47" s="146">
        <v>0.625</v>
      </c>
      <c r="J47" s="147">
        <v>55</v>
      </c>
      <c r="K47" s="149">
        <v>29</v>
      </c>
      <c r="L47" s="151">
        <v>4</v>
      </c>
      <c r="M47" s="147">
        <v>2</v>
      </c>
      <c r="N47" s="149">
        <v>7</v>
      </c>
      <c r="O47" s="147">
        <v>60</v>
      </c>
      <c r="P47" s="167">
        <v>10</v>
      </c>
      <c r="Q47" s="147"/>
      <c r="R47" s="167"/>
      <c r="S47" s="162"/>
      <c r="T47" s="163"/>
      <c r="U47" s="165"/>
      <c r="V47" s="162"/>
      <c r="W47" s="163"/>
      <c r="X47" s="165"/>
      <c r="Y47" s="155"/>
      <c r="Z47" s="157" t="s">
        <v>107</v>
      </c>
      <c r="AA47" s="159"/>
      <c r="AB47" s="159"/>
      <c r="AC47" s="159"/>
      <c r="AD47" s="160"/>
      <c r="AE47" s="12" t="s">
        <v>67</v>
      </c>
      <c r="AF47" s="172" t="s">
        <v>166</v>
      </c>
      <c r="AG47" s="172" t="s">
        <v>113</v>
      </c>
      <c r="AH47" s="139" t="s">
        <v>231</v>
      </c>
      <c r="AI47" s="174"/>
      <c r="AJ47" s="174"/>
      <c r="AK47" s="174"/>
      <c r="AL47" s="175"/>
      <c r="AM47" s="179">
        <v>28</v>
      </c>
      <c r="AN47" s="179">
        <v>60</v>
      </c>
      <c r="AO47" s="153">
        <v>15</v>
      </c>
      <c r="AQ47" s="135">
        <f>IF(G47="x", 1,0)</f>
        <v>1</v>
      </c>
      <c r="AR47" s="135">
        <f>IF(H47="x", 1,0)</f>
        <v>0</v>
      </c>
      <c r="AU47" s="136">
        <f>IF(A47="","",1)</f>
        <v>1</v>
      </c>
    </row>
    <row r="48" spans="1:47" ht="18" customHeight="1" thickBot="1" x14ac:dyDescent="0.25">
      <c r="A48" s="138"/>
      <c r="B48" s="169" t="s">
        <v>230</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v>110327</v>
      </c>
      <c r="AF48" s="173"/>
      <c r="AG48" s="173"/>
      <c r="AH48" s="176"/>
      <c r="AI48" s="177"/>
      <c r="AJ48" s="177"/>
      <c r="AK48" s="177"/>
      <c r="AL48" s="178"/>
      <c r="AM48" s="180"/>
      <c r="AN48" s="180"/>
      <c r="AO48" s="154"/>
      <c r="AQ48" s="135"/>
      <c r="AR48" s="135"/>
      <c r="AU48" s="136"/>
    </row>
    <row r="49" spans="1:47" ht="18" customHeight="1" x14ac:dyDescent="0.2">
      <c r="A49" s="137">
        <v>43179</v>
      </c>
      <c r="B49" s="139" t="s">
        <v>232</v>
      </c>
      <c r="C49" s="140"/>
      <c r="D49" s="140"/>
      <c r="E49" s="140"/>
      <c r="F49" s="141"/>
      <c r="G49" s="142"/>
      <c r="H49" s="144"/>
      <c r="I49" s="146"/>
      <c r="J49" s="147"/>
      <c r="K49" s="149"/>
      <c r="L49" s="151"/>
      <c r="M49" s="147"/>
      <c r="N49" s="149"/>
      <c r="O49" s="147"/>
      <c r="P49" s="167"/>
      <c r="Q49" s="147"/>
      <c r="R49" s="167"/>
      <c r="S49" s="162"/>
      <c r="T49" s="163"/>
      <c r="U49" s="165"/>
      <c r="V49" s="162"/>
      <c r="W49" s="163"/>
      <c r="X49" s="165"/>
      <c r="Y49" s="155"/>
      <c r="Z49" s="157" t="s">
        <v>107</v>
      </c>
      <c r="AA49" s="159"/>
      <c r="AB49" s="159"/>
      <c r="AC49" s="159"/>
      <c r="AD49" s="160"/>
      <c r="AE49" s="12" t="s">
        <v>67</v>
      </c>
      <c r="AF49" s="172" t="s">
        <v>169</v>
      </c>
      <c r="AG49" s="172" t="s">
        <v>113</v>
      </c>
      <c r="AH49" s="139" t="s">
        <v>205</v>
      </c>
      <c r="AI49" s="174"/>
      <c r="AJ49" s="174"/>
      <c r="AK49" s="174"/>
      <c r="AL49" s="175"/>
      <c r="AM49" s="179">
        <v>29</v>
      </c>
      <c r="AN49" s="179">
        <v>50</v>
      </c>
      <c r="AO49" s="153">
        <v>5</v>
      </c>
      <c r="AQ49" s="135">
        <f>IF(G49="x", 1,0)</f>
        <v>0</v>
      </c>
      <c r="AR49" s="135">
        <f>IF(H49="x", 1,0)</f>
        <v>0</v>
      </c>
      <c r="AU49" s="136">
        <f>IF(A49="","",1)</f>
        <v>1</v>
      </c>
    </row>
    <row r="50" spans="1:47" ht="18" customHeight="1" thickBot="1" x14ac:dyDescent="0.25">
      <c r="A50" s="138"/>
      <c r="B50" s="169" t="s">
        <v>233</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109440</v>
      </c>
      <c r="AF50" s="173"/>
      <c r="AG50" s="173"/>
      <c r="AH50" s="176"/>
      <c r="AI50" s="177"/>
      <c r="AJ50" s="177"/>
      <c r="AK50" s="177"/>
      <c r="AL50" s="178"/>
      <c r="AM50" s="180"/>
      <c r="AN50" s="180"/>
      <c r="AO50" s="154"/>
      <c r="AQ50" s="135"/>
      <c r="AR50" s="135"/>
      <c r="AU50" s="136"/>
    </row>
    <row r="51" spans="1:47" ht="18" customHeight="1" x14ac:dyDescent="0.2">
      <c r="A51" s="137">
        <v>43179</v>
      </c>
      <c r="B51" s="139" t="s">
        <v>234</v>
      </c>
      <c r="C51" s="140"/>
      <c r="D51" s="140"/>
      <c r="E51" s="140"/>
      <c r="F51" s="141"/>
      <c r="G51" s="142"/>
      <c r="H51" s="144"/>
      <c r="I51" s="146"/>
      <c r="J51" s="147"/>
      <c r="K51" s="149"/>
      <c r="L51" s="151"/>
      <c r="M51" s="147"/>
      <c r="N51" s="149"/>
      <c r="O51" s="147"/>
      <c r="P51" s="167"/>
      <c r="Q51" s="147"/>
      <c r="R51" s="167"/>
      <c r="S51" s="162"/>
      <c r="T51" s="163"/>
      <c r="U51" s="165"/>
      <c r="V51" s="162"/>
      <c r="W51" s="163"/>
      <c r="X51" s="165"/>
      <c r="Y51" s="155"/>
      <c r="Z51" s="157" t="s">
        <v>107</v>
      </c>
      <c r="AA51" s="159"/>
      <c r="AB51" s="159"/>
      <c r="AC51" s="159"/>
      <c r="AD51" s="160"/>
      <c r="AE51" s="12" t="s">
        <v>67</v>
      </c>
      <c r="AF51" s="172" t="s">
        <v>169</v>
      </c>
      <c r="AG51" s="172" t="s">
        <v>113</v>
      </c>
      <c r="AH51" s="139" t="s">
        <v>205</v>
      </c>
      <c r="AI51" s="174"/>
      <c r="AJ51" s="174"/>
      <c r="AK51" s="174"/>
      <c r="AL51" s="175"/>
      <c r="AM51" s="179">
        <v>29</v>
      </c>
      <c r="AN51" s="179">
        <v>50</v>
      </c>
      <c r="AO51" s="153">
        <v>5</v>
      </c>
      <c r="AQ51" s="135">
        <f>IF(G51="x", 1,0)</f>
        <v>0</v>
      </c>
      <c r="AR51" s="135">
        <f>IF(H51="x", 1,0)</f>
        <v>0</v>
      </c>
      <c r="AU51" s="136">
        <f>IF(A51="","",1)</f>
        <v>1</v>
      </c>
    </row>
    <row r="52" spans="1:47" ht="18" customHeight="1" thickBot="1" x14ac:dyDescent="0.25">
      <c r="A52" s="138"/>
      <c r="B52" s="169" t="s">
        <v>235</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109467</v>
      </c>
      <c r="AF52" s="173"/>
      <c r="AG52" s="173"/>
      <c r="AH52" s="176"/>
      <c r="AI52" s="177"/>
      <c r="AJ52" s="177"/>
      <c r="AK52" s="177"/>
      <c r="AL52" s="178"/>
      <c r="AM52" s="180"/>
      <c r="AN52" s="180"/>
      <c r="AO52" s="154"/>
      <c r="AQ52" s="135"/>
      <c r="AR52" s="135"/>
      <c r="AU52" s="136"/>
    </row>
    <row r="53" spans="1:47" ht="18" customHeight="1" x14ac:dyDescent="0.2">
      <c r="A53" s="137">
        <v>43180</v>
      </c>
      <c r="B53" s="139" t="s">
        <v>236</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t="s">
        <v>107</v>
      </c>
      <c r="AA53" s="159"/>
      <c r="AB53" s="159"/>
      <c r="AC53" s="159"/>
      <c r="AD53" s="160"/>
      <c r="AE53" s="12" t="s">
        <v>67</v>
      </c>
      <c r="AF53" s="172" t="s">
        <v>169</v>
      </c>
      <c r="AG53" s="172" t="s">
        <v>115</v>
      </c>
      <c r="AH53" s="139" t="s">
        <v>205</v>
      </c>
      <c r="AI53" s="174"/>
      <c r="AJ53" s="174"/>
      <c r="AK53" s="174"/>
      <c r="AL53" s="175"/>
      <c r="AM53" s="179">
        <v>29</v>
      </c>
      <c r="AN53" s="179">
        <v>0</v>
      </c>
      <c r="AO53" s="153">
        <v>0</v>
      </c>
      <c r="AQ53" s="135">
        <f>IF(G53="x", 1,0)</f>
        <v>0</v>
      </c>
      <c r="AR53" s="135">
        <f>IF(H53="x", 1,0)</f>
        <v>0</v>
      </c>
      <c r="AU53" s="136">
        <f>IF(A53="","",1)</f>
        <v>1</v>
      </c>
    </row>
    <row r="54" spans="1:47" ht="18" customHeight="1" thickBot="1" x14ac:dyDescent="0.25">
      <c r="A54" s="138"/>
      <c r="B54" s="169" t="s">
        <v>237</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v>110382</v>
      </c>
      <c r="AF54" s="173"/>
      <c r="AG54" s="173"/>
      <c r="AH54" s="176"/>
      <c r="AI54" s="177"/>
      <c r="AJ54" s="177"/>
      <c r="AK54" s="177"/>
      <c r="AL54" s="178"/>
      <c r="AM54" s="180"/>
      <c r="AN54" s="180"/>
      <c r="AO54" s="154"/>
      <c r="AQ54" s="135"/>
      <c r="AR54" s="135"/>
      <c r="AU54" s="136"/>
    </row>
    <row r="55" spans="1:47" ht="18" customHeight="1" x14ac:dyDescent="0.2">
      <c r="A55" s="137">
        <v>43181</v>
      </c>
      <c r="B55" s="139" t="s">
        <v>238</v>
      </c>
      <c r="C55" s="140"/>
      <c r="D55" s="140"/>
      <c r="E55" s="140"/>
      <c r="F55" s="141"/>
      <c r="G55" s="142" t="s">
        <v>105</v>
      </c>
      <c r="H55" s="144"/>
      <c r="I55" s="146">
        <v>0.48958333333333331</v>
      </c>
      <c r="J55" s="147"/>
      <c r="K55" s="149"/>
      <c r="L55" s="151">
        <v>2</v>
      </c>
      <c r="M55" s="147">
        <v>2</v>
      </c>
      <c r="N55" s="149">
        <v>27</v>
      </c>
      <c r="O55" s="147">
        <v>2</v>
      </c>
      <c r="P55" s="167">
        <v>1</v>
      </c>
      <c r="Q55" s="147"/>
      <c r="R55" s="167"/>
      <c r="S55" s="162"/>
      <c r="T55" s="163"/>
      <c r="U55" s="165"/>
      <c r="V55" s="162"/>
      <c r="W55" s="163"/>
      <c r="X55" s="165"/>
      <c r="Y55" s="155"/>
      <c r="Z55" s="157" t="s">
        <v>107</v>
      </c>
      <c r="AA55" s="159"/>
      <c r="AB55" s="159"/>
      <c r="AC55" s="159"/>
      <c r="AD55" s="160"/>
      <c r="AE55" s="12"/>
      <c r="AF55" s="172"/>
      <c r="AG55" s="172" t="s">
        <v>115</v>
      </c>
      <c r="AH55" s="139" t="s">
        <v>240</v>
      </c>
      <c r="AI55" s="174"/>
      <c r="AJ55" s="174"/>
      <c r="AK55" s="174"/>
      <c r="AL55" s="175"/>
      <c r="AM55" s="179">
        <v>29</v>
      </c>
      <c r="AN55" s="179">
        <v>160</v>
      </c>
      <c r="AO55" s="153">
        <v>5</v>
      </c>
      <c r="AQ55" s="135">
        <f>IF(G55="x", 1,0)</f>
        <v>1</v>
      </c>
      <c r="AR55" s="135">
        <f>IF(H55="x", 1,0)</f>
        <v>0</v>
      </c>
      <c r="AU55" s="136">
        <f>IF(A55="","",1)</f>
        <v>1</v>
      </c>
    </row>
    <row r="56" spans="1:47" ht="18" customHeight="1" thickBot="1" x14ac:dyDescent="0.25">
      <c r="A56" s="138"/>
      <c r="B56" s="169" t="s">
        <v>239</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c r="AF56" s="173"/>
      <c r="AG56" s="173"/>
      <c r="AH56" s="176"/>
      <c r="AI56" s="177"/>
      <c r="AJ56" s="177"/>
      <c r="AK56" s="177"/>
      <c r="AL56" s="178"/>
      <c r="AM56" s="180"/>
      <c r="AN56" s="180"/>
      <c r="AO56" s="154"/>
      <c r="AQ56" s="135"/>
      <c r="AR56" s="135"/>
      <c r="AU56" s="136"/>
    </row>
    <row r="57" spans="1:47" ht="18" customHeight="1" x14ac:dyDescent="0.2">
      <c r="A57" s="137">
        <v>43181</v>
      </c>
      <c r="B57" s="139" t="s">
        <v>241</v>
      </c>
      <c r="C57" s="140"/>
      <c r="D57" s="140"/>
      <c r="E57" s="140"/>
      <c r="F57" s="141"/>
      <c r="G57" s="142" t="s">
        <v>105</v>
      </c>
      <c r="H57" s="144"/>
      <c r="I57" s="146">
        <v>0.625</v>
      </c>
      <c r="J57" s="147"/>
      <c r="K57" s="149"/>
      <c r="L57" s="151">
        <v>2</v>
      </c>
      <c r="M57" s="147"/>
      <c r="N57" s="149"/>
      <c r="O57" s="147"/>
      <c r="P57" s="167"/>
      <c r="Q57" s="147"/>
      <c r="R57" s="167"/>
      <c r="S57" s="162"/>
      <c r="T57" s="163"/>
      <c r="U57" s="165"/>
      <c r="V57" s="162"/>
      <c r="W57" s="163"/>
      <c r="X57" s="165"/>
      <c r="Y57" s="155"/>
      <c r="Z57" s="157" t="s">
        <v>107</v>
      </c>
      <c r="AA57" s="159"/>
      <c r="AB57" s="159"/>
      <c r="AC57" s="159"/>
      <c r="AD57" s="160"/>
      <c r="AE57" s="12" t="s">
        <v>67</v>
      </c>
      <c r="AF57" s="172" t="s">
        <v>169</v>
      </c>
      <c r="AG57" s="172" t="s">
        <v>115</v>
      </c>
      <c r="AH57" s="139" t="s">
        <v>243</v>
      </c>
      <c r="AI57" s="174"/>
      <c r="AJ57" s="174"/>
      <c r="AK57" s="174"/>
      <c r="AL57" s="175"/>
      <c r="AM57" s="179">
        <v>29</v>
      </c>
      <c r="AN57" s="179">
        <v>160</v>
      </c>
      <c r="AO57" s="153">
        <v>5</v>
      </c>
      <c r="AQ57" s="135">
        <f>IF(G57="x", 1,0)</f>
        <v>1</v>
      </c>
      <c r="AR57" s="135">
        <f>IF(H57="x", 1,0)</f>
        <v>0</v>
      </c>
      <c r="AU57" s="136">
        <f>IF(A57="","",2)</f>
        <v>2</v>
      </c>
    </row>
    <row r="58" spans="1:47" ht="18" customHeight="1" thickBot="1" x14ac:dyDescent="0.25">
      <c r="A58" s="138"/>
      <c r="B58" s="169" t="s">
        <v>242</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v>533536</v>
      </c>
      <c r="AF58" s="173"/>
      <c r="AG58" s="173"/>
      <c r="AH58" s="176"/>
      <c r="AI58" s="177"/>
      <c r="AJ58" s="177"/>
      <c r="AK58" s="177"/>
      <c r="AL58" s="178"/>
      <c r="AM58" s="180"/>
      <c r="AN58" s="180"/>
      <c r="AO58" s="154"/>
      <c r="AQ58" s="135"/>
      <c r="AR58" s="135"/>
      <c r="AU58" s="136"/>
    </row>
    <row r="59" spans="1:47" ht="18" customHeight="1" x14ac:dyDescent="0.2">
      <c r="A59" s="137">
        <v>43182</v>
      </c>
      <c r="B59" s="139" t="s">
        <v>244</v>
      </c>
      <c r="C59" s="140"/>
      <c r="D59" s="140"/>
      <c r="E59" s="140"/>
      <c r="F59" s="141"/>
      <c r="G59" s="142" t="s">
        <v>105</v>
      </c>
      <c r="H59" s="144"/>
      <c r="I59" s="146">
        <v>0.59722222222222221</v>
      </c>
      <c r="J59" s="147"/>
      <c r="K59" s="149"/>
      <c r="L59" s="151">
        <v>3</v>
      </c>
      <c r="M59" s="147">
        <v>2</v>
      </c>
      <c r="N59" s="149">
        <v>4</v>
      </c>
      <c r="O59" s="147"/>
      <c r="P59" s="167">
        <v>1</v>
      </c>
      <c r="Q59" s="147"/>
      <c r="R59" s="167"/>
      <c r="S59" s="162"/>
      <c r="T59" s="163"/>
      <c r="U59" s="165"/>
      <c r="V59" s="162"/>
      <c r="W59" s="163"/>
      <c r="X59" s="165"/>
      <c r="Y59" s="155"/>
      <c r="Z59" s="157" t="s">
        <v>107</v>
      </c>
      <c r="AA59" s="159"/>
      <c r="AB59" s="159"/>
      <c r="AC59" s="159"/>
      <c r="AD59" s="160"/>
      <c r="AE59" s="12"/>
      <c r="AF59" s="172"/>
      <c r="AG59" s="172" t="s">
        <v>115</v>
      </c>
      <c r="AH59" s="139" t="s">
        <v>246</v>
      </c>
      <c r="AI59" s="174"/>
      <c r="AJ59" s="174"/>
      <c r="AK59" s="174"/>
      <c r="AL59" s="175"/>
      <c r="AM59" s="179">
        <v>29</v>
      </c>
      <c r="AN59" s="179">
        <v>130</v>
      </c>
      <c r="AO59" s="153">
        <v>12</v>
      </c>
      <c r="AQ59" s="135">
        <f>IF(G59="x", 1,0)</f>
        <v>1</v>
      </c>
      <c r="AR59" s="135">
        <f>IF(H59="x", 1,0)</f>
        <v>0</v>
      </c>
      <c r="AU59" s="136">
        <f>IF(A59="","",2)</f>
        <v>2</v>
      </c>
    </row>
    <row r="60" spans="1:47" ht="18" customHeight="1" thickBot="1" x14ac:dyDescent="0.25">
      <c r="A60" s="138"/>
      <c r="B60" s="169" t="s">
        <v>245</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c r="AF60" s="173"/>
      <c r="AG60" s="173"/>
      <c r="AH60" s="176"/>
      <c r="AI60" s="177"/>
      <c r="AJ60" s="177"/>
      <c r="AK60" s="177"/>
      <c r="AL60" s="178"/>
      <c r="AM60" s="180"/>
      <c r="AN60" s="180"/>
      <c r="AO60" s="154"/>
      <c r="AQ60" s="135"/>
      <c r="AR60" s="135"/>
      <c r="AU60" s="136"/>
    </row>
    <row r="61" spans="1:47" ht="18" customHeight="1" x14ac:dyDescent="0.2">
      <c r="A61" s="137">
        <v>43183</v>
      </c>
      <c r="B61" s="139" t="s">
        <v>247</v>
      </c>
      <c r="C61" s="140"/>
      <c r="D61" s="140"/>
      <c r="E61" s="140"/>
      <c r="F61" s="141"/>
      <c r="G61" s="142" t="s">
        <v>105</v>
      </c>
      <c r="H61" s="144"/>
      <c r="I61" s="146">
        <v>0.47222222222222227</v>
      </c>
      <c r="J61" s="147"/>
      <c r="K61" s="149"/>
      <c r="L61" s="151">
        <v>2</v>
      </c>
      <c r="M61" s="147">
        <v>2</v>
      </c>
      <c r="N61" s="149">
        <v>8</v>
      </c>
      <c r="O61" s="147"/>
      <c r="P61" s="167"/>
      <c r="Q61" s="147"/>
      <c r="R61" s="167"/>
      <c r="S61" s="162" t="s">
        <v>198</v>
      </c>
      <c r="T61" s="163"/>
      <c r="U61" s="165">
        <v>1</v>
      </c>
      <c r="V61" s="162"/>
      <c r="W61" s="163"/>
      <c r="X61" s="165"/>
      <c r="Y61" s="155"/>
      <c r="Z61" s="157" t="s">
        <v>107</v>
      </c>
      <c r="AA61" s="159"/>
      <c r="AB61" s="159"/>
      <c r="AC61" s="159"/>
      <c r="AD61" s="160"/>
      <c r="AE61" s="12"/>
      <c r="AF61" s="172"/>
      <c r="AG61" s="172" t="s">
        <v>115</v>
      </c>
      <c r="AH61" s="139" t="s">
        <v>249</v>
      </c>
      <c r="AI61" s="174"/>
      <c r="AJ61" s="174"/>
      <c r="AK61" s="174"/>
      <c r="AL61" s="175"/>
      <c r="AM61" s="179">
        <v>29</v>
      </c>
      <c r="AN61" s="179">
        <v>80</v>
      </c>
      <c r="AO61" s="153">
        <v>5</v>
      </c>
      <c r="AQ61" s="135">
        <f>IF(G61="x", 1,0)</f>
        <v>1</v>
      </c>
      <c r="AR61" s="135">
        <f>IF(H61="x", 1,0)</f>
        <v>0</v>
      </c>
      <c r="AU61" s="136">
        <f>IF(A61="","",2)</f>
        <v>2</v>
      </c>
    </row>
    <row r="62" spans="1:47" ht="18" customHeight="1" thickBot="1" x14ac:dyDescent="0.25">
      <c r="A62" s="138"/>
      <c r="B62" s="169" t="s">
        <v>248</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c r="AF62" s="173"/>
      <c r="AG62" s="173"/>
      <c r="AH62" s="176"/>
      <c r="AI62" s="177"/>
      <c r="AJ62" s="177"/>
      <c r="AK62" s="177"/>
      <c r="AL62" s="178"/>
      <c r="AM62" s="180"/>
      <c r="AN62" s="180"/>
      <c r="AO62" s="154"/>
      <c r="AQ62" s="135"/>
      <c r="AR62" s="135"/>
      <c r="AU62" s="136"/>
    </row>
    <row r="63" spans="1:47" ht="18" customHeight="1" x14ac:dyDescent="0.2">
      <c r="A63" s="137">
        <v>43183</v>
      </c>
      <c r="B63" s="139" t="s">
        <v>250</v>
      </c>
      <c r="C63" s="140"/>
      <c r="D63" s="140"/>
      <c r="E63" s="140"/>
      <c r="F63" s="141"/>
      <c r="G63" s="142" t="s">
        <v>105</v>
      </c>
      <c r="H63" s="144"/>
      <c r="I63" s="146">
        <v>0.67013888888888884</v>
      </c>
      <c r="J63" s="147">
        <v>30</v>
      </c>
      <c r="K63" s="149">
        <v>17</v>
      </c>
      <c r="L63" s="151">
        <v>2</v>
      </c>
      <c r="M63" s="147"/>
      <c r="N63" s="149"/>
      <c r="O63" s="147">
        <v>20</v>
      </c>
      <c r="P63" s="167">
        <v>1</v>
      </c>
      <c r="Q63" s="147"/>
      <c r="R63" s="167"/>
      <c r="S63" s="162"/>
      <c r="T63" s="163"/>
      <c r="U63" s="165"/>
      <c r="V63" s="162"/>
      <c r="W63" s="163"/>
      <c r="X63" s="165"/>
      <c r="Y63" s="155"/>
      <c r="Z63" s="157" t="s">
        <v>107</v>
      </c>
      <c r="AA63" s="159"/>
      <c r="AB63" s="159"/>
      <c r="AC63" s="159"/>
      <c r="AD63" s="160"/>
      <c r="AE63" s="12"/>
      <c r="AF63" s="172"/>
      <c r="AG63" s="172" t="s">
        <v>115</v>
      </c>
      <c r="AH63" s="139" t="s">
        <v>252</v>
      </c>
      <c r="AI63" s="174"/>
      <c r="AJ63" s="174"/>
      <c r="AK63" s="174"/>
      <c r="AL63" s="175"/>
      <c r="AM63" s="179">
        <v>30</v>
      </c>
      <c r="AN63" s="179">
        <v>90</v>
      </c>
      <c r="AO63" s="153">
        <v>5</v>
      </c>
      <c r="AQ63" s="135">
        <f>IF(G63="x", 1,0)</f>
        <v>1</v>
      </c>
      <c r="AR63" s="135">
        <f>IF(H63="x", 1,0)</f>
        <v>0</v>
      </c>
      <c r="AU63" s="136">
        <f>IF(A63="","",2)</f>
        <v>2</v>
      </c>
    </row>
    <row r="64" spans="1:47" ht="18" customHeight="1" thickBot="1" x14ac:dyDescent="0.25">
      <c r="A64" s="138"/>
      <c r="B64" s="169" t="s">
        <v>251</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c r="AF64" s="173"/>
      <c r="AG64" s="173"/>
      <c r="AH64" s="176"/>
      <c r="AI64" s="177"/>
      <c r="AJ64" s="177"/>
      <c r="AK64" s="177"/>
      <c r="AL64" s="178"/>
      <c r="AM64" s="180"/>
      <c r="AN64" s="180"/>
      <c r="AO64" s="154"/>
      <c r="AQ64" s="135"/>
      <c r="AR64" s="135"/>
      <c r="AU64" s="136"/>
    </row>
    <row r="65" spans="1:47" ht="18" customHeight="1" x14ac:dyDescent="0.2">
      <c r="A65" s="137">
        <v>43184</v>
      </c>
      <c r="B65" s="139" t="s">
        <v>256</v>
      </c>
      <c r="C65" s="140"/>
      <c r="D65" s="140"/>
      <c r="E65" s="140"/>
      <c r="F65" s="141"/>
      <c r="G65" s="142"/>
      <c r="H65" s="144"/>
      <c r="I65" s="146"/>
      <c r="J65" s="147"/>
      <c r="K65" s="149"/>
      <c r="L65" s="151"/>
      <c r="M65" s="147"/>
      <c r="N65" s="149"/>
      <c r="O65" s="147"/>
      <c r="P65" s="167"/>
      <c r="Q65" s="147"/>
      <c r="R65" s="167"/>
      <c r="S65" s="162"/>
      <c r="T65" s="163"/>
      <c r="U65" s="165"/>
      <c r="V65" s="162"/>
      <c r="W65" s="163"/>
      <c r="X65" s="165"/>
      <c r="Y65" s="155"/>
      <c r="Z65" s="157"/>
      <c r="AA65" s="159"/>
      <c r="AB65" s="159"/>
      <c r="AC65" s="159"/>
      <c r="AD65" s="160"/>
      <c r="AE65" s="12"/>
      <c r="AF65" s="172"/>
      <c r="AG65" s="172" t="s">
        <v>115</v>
      </c>
      <c r="AH65" s="139" t="s">
        <v>200</v>
      </c>
      <c r="AI65" s="174"/>
      <c r="AJ65" s="174"/>
      <c r="AK65" s="174"/>
      <c r="AL65" s="175"/>
      <c r="AM65" s="179">
        <v>30</v>
      </c>
      <c r="AN65" s="179">
        <v>80</v>
      </c>
      <c r="AO65" s="153">
        <v>5</v>
      </c>
      <c r="AQ65" s="135">
        <f>IF(G65="x", 1,0)</f>
        <v>0</v>
      </c>
      <c r="AR65" s="135">
        <f>IF(H65="x", 1,0)</f>
        <v>0</v>
      </c>
      <c r="AU65" s="136">
        <f>IF(A65="","",2)</f>
        <v>2</v>
      </c>
    </row>
    <row r="66" spans="1:47" ht="18" customHeight="1" thickBot="1" x14ac:dyDescent="0.25">
      <c r="A66" s="138"/>
      <c r="B66" s="169" t="s">
        <v>257</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c r="AF66" s="173"/>
      <c r="AG66" s="173"/>
      <c r="AH66" s="176"/>
      <c r="AI66" s="177"/>
      <c r="AJ66" s="177"/>
      <c r="AK66" s="177"/>
      <c r="AL66" s="178"/>
      <c r="AM66" s="180"/>
      <c r="AN66" s="180"/>
      <c r="AO66" s="154"/>
      <c r="AQ66" s="135"/>
      <c r="AR66" s="135"/>
      <c r="AU66" s="136"/>
    </row>
    <row r="67" spans="1:47" ht="18" customHeight="1" x14ac:dyDescent="0.2">
      <c r="A67" s="137">
        <v>43185</v>
      </c>
      <c r="B67" s="139" t="s">
        <v>253</v>
      </c>
      <c r="C67" s="140"/>
      <c r="D67" s="140"/>
      <c r="E67" s="140"/>
      <c r="F67" s="141"/>
      <c r="G67" s="142" t="s">
        <v>105</v>
      </c>
      <c r="H67" s="144"/>
      <c r="I67" s="146">
        <v>0.2951388888888889</v>
      </c>
      <c r="J67" s="147">
        <v>35</v>
      </c>
      <c r="K67" s="149">
        <v>13</v>
      </c>
      <c r="L67" s="151">
        <v>4</v>
      </c>
      <c r="M67" s="147">
        <v>2</v>
      </c>
      <c r="N67" s="149">
        <v>20</v>
      </c>
      <c r="O67" s="147">
        <v>5</v>
      </c>
      <c r="P67" s="167">
        <v>3</v>
      </c>
      <c r="Q67" s="147"/>
      <c r="R67" s="167"/>
      <c r="S67" s="162"/>
      <c r="T67" s="163"/>
      <c r="U67" s="165"/>
      <c r="V67" s="162"/>
      <c r="W67" s="163"/>
      <c r="X67" s="165"/>
      <c r="Y67" s="155"/>
      <c r="Z67" s="157" t="s">
        <v>107</v>
      </c>
      <c r="AA67" s="159"/>
      <c r="AB67" s="159"/>
      <c r="AC67" s="159"/>
      <c r="AD67" s="160"/>
      <c r="AE67" s="12" t="s">
        <v>67</v>
      </c>
      <c r="AF67" s="172" t="s">
        <v>166</v>
      </c>
      <c r="AG67" s="172" t="s">
        <v>115</v>
      </c>
      <c r="AH67" s="139" t="s">
        <v>255</v>
      </c>
      <c r="AI67" s="174"/>
      <c r="AJ67" s="174"/>
      <c r="AK67" s="174"/>
      <c r="AL67" s="175"/>
      <c r="AM67" s="179">
        <v>30</v>
      </c>
      <c r="AN67" s="179">
        <v>355</v>
      </c>
      <c r="AO67" s="153">
        <v>9</v>
      </c>
      <c r="AQ67" s="135">
        <f>IF(G67="x", 1,0)</f>
        <v>1</v>
      </c>
      <c r="AR67" s="135">
        <f>IF(H67="x", 1,0)</f>
        <v>0</v>
      </c>
      <c r="AU67" s="136">
        <f>IF(A67="","",2)</f>
        <v>2</v>
      </c>
    </row>
    <row r="68" spans="1:47" ht="18" customHeight="1" thickBot="1" x14ac:dyDescent="0.25">
      <c r="A68" s="138"/>
      <c r="B68" s="169" t="s">
        <v>254</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v>110356</v>
      </c>
      <c r="AF68" s="173"/>
      <c r="AG68" s="173"/>
      <c r="AH68" s="176"/>
      <c r="AI68" s="177"/>
      <c r="AJ68" s="177"/>
      <c r="AK68" s="177"/>
      <c r="AL68" s="178"/>
      <c r="AM68" s="180"/>
      <c r="AN68" s="180"/>
      <c r="AO68" s="154"/>
      <c r="AQ68" s="135"/>
      <c r="AR68" s="135"/>
      <c r="AU68" s="136"/>
    </row>
    <row r="69" spans="1:47" ht="18" customHeight="1" x14ac:dyDescent="0.2">
      <c r="A69" s="137">
        <v>43186</v>
      </c>
      <c r="B69" s="139" t="s">
        <v>258</v>
      </c>
      <c r="C69" s="140"/>
      <c r="D69" s="140"/>
      <c r="E69" s="140"/>
      <c r="F69" s="141"/>
      <c r="G69" s="142"/>
      <c r="H69" s="144"/>
      <c r="I69" s="146"/>
      <c r="J69" s="147"/>
      <c r="K69" s="149"/>
      <c r="L69" s="151"/>
      <c r="M69" s="147"/>
      <c r="N69" s="149"/>
      <c r="O69" s="147"/>
      <c r="P69" s="167"/>
      <c r="Q69" s="147"/>
      <c r="R69" s="167"/>
      <c r="S69" s="162"/>
      <c r="T69" s="163"/>
      <c r="U69" s="165"/>
      <c r="V69" s="162"/>
      <c r="W69" s="163"/>
      <c r="X69" s="165"/>
      <c r="Y69" s="155"/>
      <c r="Z69" s="157"/>
      <c r="AA69" s="159"/>
      <c r="AB69" s="159"/>
      <c r="AC69" s="159"/>
      <c r="AD69" s="160"/>
      <c r="AE69" s="12"/>
      <c r="AF69" s="172"/>
      <c r="AG69" s="172" t="s">
        <v>115</v>
      </c>
      <c r="AH69" s="139" t="s">
        <v>200</v>
      </c>
      <c r="AI69" s="174"/>
      <c r="AJ69" s="174"/>
      <c r="AK69" s="174"/>
      <c r="AL69" s="175"/>
      <c r="AM69" s="179">
        <v>30</v>
      </c>
      <c r="AN69" s="179">
        <v>320</v>
      </c>
      <c r="AO69" s="153">
        <v>5</v>
      </c>
      <c r="AQ69" s="135">
        <f>IF(G69="x", 1,0)</f>
        <v>0</v>
      </c>
      <c r="AR69" s="135">
        <f>IF(H69="x", 1,0)</f>
        <v>0</v>
      </c>
      <c r="AU69" s="136">
        <f>IF(A69="","",2)</f>
        <v>2</v>
      </c>
    </row>
    <row r="70" spans="1:47" ht="18" customHeight="1" thickBot="1" x14ac:dyDescent="0.25">
      <c r="A70" s="138"/>
      <c r="B70" s="169" t="s">
        <v>259</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c r="AF70" s="173"/>
      <c r="AG70" s="173"/>
      <c r="AH70" s="176"/>
      <c r="AI70" s="177"/>
      <c r="AJ70" s="177"/>
      <c r="AK70" s="177"/>
      <c r="AL70" s="178"/>
      <c r="AM70" s="180"/>
      <c r="AN70" s="180"/>
      <c r="AO70" s="154"/>
      <c r="AQ70" s="135"/>
      <c r="AR70" s="135"/>
      <c r="AU70" s="136"/>
    </row>
    <row r="71" spans="1:47" ht="18" customHeight="1" x14ac:dyDescent="0.2">
      <c r="A71" s="137">
        <v>43187</v>
      </c>
      <c r="B71" s="139" t="s">
        <v>260</v>
      </c>
      <c r="C71" s="140"/>
      <c r="D71" s="140"/>
      <c r="E71" s="140"/>
      <c r="F71" s="141"/>
      <c r="G71" s="142"/>
      <c r="H71" s="144"/>
      <c r="I71" s="146"/>
      <c r="J71" s="147"/>
      <c r="K71" s="149"/>
      <c r="L71" s="151"/>
      <c r="M71" s="147"/>
      <c r="N71" s="149"/>
      <c r="O71" s="147"/>
      <c r="P71" s="167"/>
      <c r="Q71" s="147"/>
      <c r="R71" s="167"/>
      <c r="S71" s="162"/>
      <c r="T71" s="163"/>
      <c r="U71" s="165"/>
      <c r="V71" s="162"/>
      <c r="W71" s="163"/>
      <c r="X71" s="165"/>
      <c r="Y71" s="155"/>
      <c r="Z71" s="157"/>
      <c r="AA71" s="159"/>
      <c r="AB71" s="159"/>
      <c r="AC71" s="159"/>
      <c r="AD71" s="160"/>
      <c r="AE71" s="12"/>
      <c r="AF71" s="172"/>
      <c r="AG71" s="172" t="s">
        <v>115</v>
      </c>
      <c r="AH71" s="139" t="s">
        <v>200</v>
      </c>
      <c r="AI71" s="174"/>
      <c r="AJ71" s="174"/>
      <c r="AK71" s="174"/>
      <c r="AL71" s="175"/>
      <c r="AM71" s="179">
        <v>30</v>
      </c>
      <c r="AN71" s="179">
        <v>290</v>
      </c>
      <c r="AO71" s="153">
        <v>8</v>
      </c>
      <c r="AQ71" s="135">
        <f>IF(G71="x", 1,0)</f>
        <v>0</v>
      </c>
      <c r="AR71" s="135">
        <f>IF(H71="x", 1,0)</f>
        <v>0</v>
      </c>
      <c r="AU71" s="136">
        <f>IF(A71="","",2)</f>
        <v>2</v>
      </c>
    </row>
    <row r="72" spans="1:47" ht="18" customHeight="1" thickBot="1" x14ac:dyDescent="0.25">
      <c r="A72" s="138"/>
      <c r="B72" s="169" t="s">
        <v>261</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c r="AF72" s="173"/>
      <c r="AG72" s="173"/>
      <c r="AH72" s="176"/>
      <c r="AI72" s="177"/>
      <c r="AJ72" s="177"/>
      <c r="AK72" s="177"/>
      <c r="AL72" s="178"/>
      <c r="AM72" s="180"/>
      <c r="AN72" s="180"/>
      <c r="AO72" s="154"/>
      <c r="AQ72" s="135"/>
      <c r="AR72" s="135"/>
      <c r="AU72" s="136"/>
    </row>
    <row r="73" spans="1:47" ht="18" customHeight="1" x14ac:dyDescent="0.2">
      <c r="A73" s="137">
        <v>43188</v>
      </c>
      <c r="B73" s="139" t="s">
        <v>262</v>
      </c>
      <c r="C73" s="140"/>
      <c r="D73" s="140"/>
      <c r="E73" s="140"/>
      <c r="F73" s="141"/>
      <c r="G73" s="142" t="s">
        <v>106</v>
      </c>
      <c r="H73" s="144"/>
      <c r="I73" s="146">
        <v>0.29166666666666669</v>
      </c>
      <c r="J73" s="147">
        <v>20</v>
      </c>
      <c r="K73" s="149">
        <v>16</v>
      </c>
      <c r="L73" s="151">
        <v>4</v>
      </c>
      <c r="M73" s="147">
        <v>2</v>
      </c>
      <c r="N73" s="149">
        <v>35</v>
      </c>
      <c r="O73" s="147">
        <v>4</v>
      </c>
      <c r="P73" s="167">
        <v>3</v>
      </c>
      <c r="Q73" s="147"/>
      <c r="R73" s="167"/>
      <c r="S73" s="162"/>
      <c r="T73" s="163"/>
      <c r="U73" s="165"/>
      <c r="V73" s="162"/>
      <c r="W73" s="163"/>
      <c r="X73" s="165"/>
      <c r="Y73" s="155"/>
      <c r="Z73" s="157" t="s">
        <v>107</v>
      </c>
      <c r="AA73" s="159"/>
      <c r="AB73" s="159"/>
      <c r="AC73" s="159"/>
      <c r="AD73" s="160"/>
      <c r="AE73" s="12"/>
      <c r="AF73" s="172"/>
      <c r="AG73" s="172" t="s">
        <v>115</v>
      </c>
      <c r="AH73" s="139" t="s">
        <v>264</v>
      </c>
      <c r="AI73" s="174"/>
      <c r="AJ73" s="174"/>
      <c r="AK73" s="174"/>
      <c r="AL73" s="175"/>
      <c r="AM73" s="179">
        <v>30</v>
      </c>
      <c r="AN73" s="179">
        <v>260</v>
      </c>
      <c r="AO73" s="153">
        <v>10</v>
      </c>
      <c r="AQ73" s="135">
        <f>IF(G73="x", 1,0)</f>
        <v>1</v>
      </c>
      <c r="AR73" s="135">
        <f>IF(H73="x", 1,0)</f>
        <v>0</v>
      </c>
      <c r="AU73" s="136">
        <f>IF(A73="","",2)</f>
        <v>2</v>
      </c>
    </row>
    <row r="74" spans="1:47" ht="18" customHeight="1" thickBot="1" x14ac:dyDescent="0.25">
      <c r="A74" s="138"/>
      <c r="B74" s="169" t="s">
        <v>263</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c r="AF74" s="173"/>
      <c r="AG74" s="173"/>
      <c r="AH74" s="176"/>
      <c r="AI74" s="177"/>
      <c r="AJ74" s="177"/>
      <c r="AK74" s="177"/>
      <c r="AL74" s="178"/>
      <c r="AM74" s="180"/>
      <c r="AN74" s="180"/>
      <c r="AO74" s="154"/>
      <c r="AQ74" s="135"/>
      <c r="AR74" s="135"/>
      <c r="AU74" s="136"/>
    </row>
    <row r="75" spans="1:47" ht="18" customHeight="1" x14ac:dyDescent="0.2">
      <c r="A75" s="137">
        <v>43188</v>
      </c>
      <c r="B75" s="139" t="s">
        <v>265</v>
      </c>
      <c r="C75" s="140"/>
      <c r="D75" s="140"/>
      <c r="E75" s="140"/>
      <c r="F75" s="141"/>
      <c r="G75" s="142" t="s">
        <v>105</v>
      </c>
      <c r="H75" s="144"/>
      <c r="I75" s="146">
        <v>0.57638888888888895</v>
      </c>
      <c r="J75" s="147"/>
      <c r="K75" s="149"/>
      <c r="L75" s="151">
        <v>1</v>
      </c>
      <c r="M75" s="147"/>
      <c r="N75" s="149"/>
      <c r="O75" s="147"/>
      <c r="P75" s="167"/>
      <c r="Q75" s="147"/>
      <c r="R75" s="167"/>
      <c r="S75" s="162"/>
      <c r="T75" s="163"/>
      <c r="U75" s="165"/>
      <c r="V75" s="162"/>
      <c r="W75" s="163"/>
      <c r="X75" s="165"/>
      <c r="Y75" s="155"/>
      <c r="Z75" s="157" t="s">
        <v>107</v>
      </c>
      <c r="AA75" s="159"/>
      <c r="AB75" s="159"/>
      <c r="AC75" s="159"/>
      <c r="AD75" s="160"/>
      <c r="AE75" s="12"/>
      <c r="AF75" s="172"/>
      <c r="AG75" s="172" t="s">
        <v>115</v>
      </c>
      <c r="AH75" s="139" t="s">
        <v>267</v>
      </c>
      <c r="AI75" s="174"/>
      <c r="AJ75" s="174"/>
      <c r="AK75" s="174"/>
      <c r="AL75" s="175"/>
      <c r="AM75" s="179">
        <v>30</v>
      </c>
      <c r="AN75" s="179">
        <v>280</v>
      </c>
      <c r="AO75" s="153">
        <v>10</v>
      </c>
      <c r="AQ75" s="135">
        <f>IF(G75="x", 1,0)</f>
        <v>1</v>
      </c>
      <c r="AR75" s="135">
        <f>IF(H75="x", 1,0)</f>
        <v>0</v>
      </c>
      <c r="AU75" s="136">
        <f>IF(A75="","",2)</f>
        <v>2</v>
      </c>
    </row>
    <row r="76" spans="1:47" ht="18" customHeight="1" thickBot="1" x14ac:dyDescent="0.25">
      <c r="A76" s="138"/>
      <c r="B76" s="169" t="s">
        <v>266</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v>43189</v>
      </c>
      <c r="B77" s="139" t="s">
        <v>234</v>
      </c>
      <c r="C77" s="140"/>
      <c r="D77" s="140"/>
      <c r="E77" s="140"/>
      <c r="F77" s="141"/>
      <c r="G77" s="142" t="s">
        <v>105</v>
      </c>
      <c r="H77" s="144"/>
      <c r="I77" s="146">
        <v>0.40416666666666662</v>
      </c>
      <c r="J77" s="147"/>
      <c r="K77" s="149"/>
      <c r="L77" s="151">
        <v>6</v>
      </c>
      <c r="M77" s="147"/>
      <c r="N77" s="149"/>
      <c r="O77" s="147"/>
      <c r="P77" s="167"/>
      <c r="Q77" s="147"/>
      <c r="R77" s="167"/>
      <c r="S77" s="162"/>
      <c r="T77" s="163"/>
      <c r="U77" s="165"/>
      <c r="V77" s="162"/>
      <c r="W77" s="163"/>
      <c r="X77" s="165"/>
      <c r="Y77" s="155"/>
      <c r="Z77" s="157" t="s">
        <v>107</v>
      </c>
      <c r="AA77" s="159"/>
      <c r="AB77" s="159"/>
      <c r="AC77" s="159"/>
      <c r="AD77" s="160"/>
      <c r="AE77" s="12"/>
      <c r="AF77" s="172"/>
      <c r="AG77" s="172" t="s">
        <v>115</v>
      </c>
      <c r="AH77" s="139" t="s">
        <v>199</v>
      </c>
      <c r="AI77" s="174"/>
      <c r="AJ77" s="174"/>
      <c r="AK77" s="174"/>
      <c r="AL77" s="175"/>
      <c r="AM77" s="179">
        <v>30</v>
      </c>
      <c r="AN77" s="179">
        <v>150</v>
      </c>
      <c r="AO77" s="153">
        <v>10</v>
      </c>
      <c r="AQ77" s="135">
        <f>IF(G77="x", 1,0)</f>
        <v>1</v>
      </c>
      <c r="AR77" s="135">
        <f>IF(H77="x", 1,0)</f>
        <v>0</v>
      </c>
      <c r="AU77" s="136">
        <f>IF(A77="","",2)</f>
        <v>2</v>
      </c>
    </row>
    <row r="78" spans="1:47" ht="18" customHeight="1" thickBot="1" x14ac:dyDescent="0.25">
      <c r="A78" s="138"/>
      <c r="B78" s="169" t="s">
        <v>268</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c r="AF78" s="173"/>
      <c r="AG78" s="173"/>
      <c r="AH78" s="176"/>
      <c r="AI78" s="177"/>
      <c r="AJ78" s="177"/>
      <c r="AK78" s="177"/>
      <c r="AL78" s="178"/>
      <c r="AM78" s="180"/>
      <c r="AN78" s="180"/>
      <c r="AO78" s="154"/>
      <c r="AQ78" s="135"/>
      <c r="AR78" s="135"/>
      <c r="AU78" s="136"/>
    </row>
    <row r="79" spans="1:47" ht="18" customHeight="1" x14ac:dyDescent="0.2">
      <c r="A79" s="137">
        <v>43190</v>
      </c>
      <c r="B79" s="139" t="s">
        <v>269</v>
      </c>
      <c r="C79" s="140"/>
      <c r="D79" s="140"/>
      <c r="E79" s="140"/>
      <c r="F79" s="141"/>
      <c r="G79" s="142" t="s">
        <v>105</v>
      </c>
      <c r="H79" s="144"/>
      <c r="I79" s="146">
        <v>0.34722222222222227</v>
      </c>
      <c r="J79" s="147">
        <v>20</v>
      </c>
      <c r="K79" s="149">
        <v>1</v>
      </c>
      <c r="L79" s="151">
        <v>8</v>
      </c>
      <c r="M79" s="147">
        <v>1.8</v>
      </c>
      <c r="N79" s="149">
        <v>14</v>
      </c>
      <c r="O79" s="147">
        <v>2</v>
      </c>
      <c r="P79" s="167">
        <v>1</v>
      </c>
      <c r="Q79" s="147"/>
      <c r="R79" s="167"/>
      <c r="S79" s="162" t="s">
        <v>198</v>
      </c>
      <c r="T79" s="163"/>
      <c r="U79" s="165">
        <v>2</v>
      </c>
      <c r="V79" s="162"/>
      <c r="W79" s="163"/>
      <c r="X79" s="165"/>
      <c r="Y79" s="155"/>
      <c r="Z79" s="157" t="s">
        <v>107</v>
      </c>
      <c r="AA79" s="159"/>
      <c r="AB79" s="159"/>
      <c r="AC79" s="159"/>
      <c r="AD79" s="160"/>
      <c r="AE79" s="12" t="s">
        <v>67</v>
      </c>
      <c r="AF79" s="172" t="s">
        <v>166</v>
      </c>
      <c r="AG79" s="172" t="s">
        <v>115</v>
      </c>
      <c r="AH79" s="139" t="s">
        <v>271</v>
      </c>
      <c r="AI79" s="174"/>
      <c r="AJ79" s="174"/>
      <c r="AK79" s="174"/>
      <c r="AL79" s="175"/>
      <c r="AM79" s="179">
        <v>29</v>
      </c>
      <c r="AN79" s="179">
        <v>120</v>
      </c>
      <c r="AO79" s="153">
        <v>5</v>
      </c>
      <c r="AQ79" s="135">
        <f>IF(G79="x", 1,0)</f>
        <v>1</v>
      </c>
      <c r="AR79" s="135">
        <f>IF(H79="x", 1,0)</f>
        <v>0</v>
      </c>
      <c r="AU79" s="136">
        <f>IF(A79="","",2)</f>
        <v>2</v>
      </c>
    </row>
    <row r="80" spans="1:47" ht="18" customHeight="1" thickBot="1" x14ac:dyDescent="0.25">
      <c r="A80" s="138"/>
      <c r="B80" s="169" t="s">
        <v>270</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v>112473</v>
      </c>
      <c r="AF80" s="173"/>
      <c r="AG80" s="173"/>
      <c r="AH80" s="176"/>
      <c r="AI80" s="177"/>
      <c r="AJ80" s="177"/>
      <c r="AK80" s="177"/>
      <c r="AL80" s="178"/>
      <c r="AM80" s="180"/>
      <c r="AN80" s="180"/>
      <c r="AO80" s="154"/>
      <c r="AQ80" s="135"/>
      <c r="AR80" s="135"/>
      <c r="AU80" s="136"/>
    </row>
    <row r="81" spans="1:47" ht="18" customHeight="1" x14ac:dyDescent="0.2">
      <c r="A81" s="137">
        <v>43191</v>
      </c>
      <c r="B81" s="139" t="s">
        <v>272</v>
      </c>
      <c r="C81" s="140"/>
      <c r="D81" s="140"/>
      <c r="E81" s="140"/>
      <c r="F81" s="141"/>
      <c r="G81" s="142" t="s">
        <v>105</v>
      </c>
      <c r="H81" s="144"/>
      <c r="I81" s="146">
        <v>0.47222222222222227</v>
      </c>
      <c r="J81" s="147"/>
      <c r="K81" s="149"/>
      <c r="L81" s="151">
        <v>4</v>
      </c>
      <c r="M81" s="147">
        <v>2</v>
      </c>
      <c r="N81" s="149">
        <v>8</v>
      </c>
      <c r="O81" s="147">
        <v>3</v>
      </c>
      <c r="P81" s="167">
        <v>1</v>
      </c>
      <c r="Q81" s="147"/>
      <c r="R81" s="167"/>
      <c r="S81" s="162"/>
      <c r="T81" s="163"/>
      <c r="U81" s="165"/>
      <c r="V81" s="162"/>
      <c r="W81" s="163"/>
      <c r="X81" s="165"/>
      <c r="Y81" s="155"/>
      <c r="Z81" s="157" t="s">
        <v>107</v>
      </c>
      <c r="AA81" s="159"/>
      <c r="AB81" s="159"/>
      <c r="AC81" s="159"/>
      <c r="AD81" s="160"/>
      <c r="AE81" s="12"/>
      <c r="AF81" s="172"/>
      <c r="AG81" s="172" t="s">
        <v>152</v>
      </c>
      <c r="AH81" s="139" t="s">
        <v>274</v>
      </c>
      <c r="AI81" s="174"/>
      <c r="AJ81" s="174"/>
      <c r="AK81" s="174"/>
      <c r="AL81" s="175"/>
      <c r="AM81" s="179">
        <v>30</v>
      </c>
      <c r="AN81" s="179">
        <v>100</v>
      </c>
      <c r="AO81" s="153">
        <v>10</v>
      </c>
      <c r="AQ81" s="135">
        <f>IF(G81="x", 1,0)</f>
        <v>1</v>
      </c>
      <c r="AR81" s="135">
        <f>IF(H81="x", 1,0)</f>
        <v>0</v>
      </c>
      <c r="AU81" s="136">
        <f>IF(A81="","",2)</f>
        <v>2</v>
      </c>
    </row>
    <row r="82" spans="1:47" ht="18" customHeight="1" thickBot="1" x14ac:dyDescent="0.25">
      <c r="A82" s="138"/>
      <c r="B82" s="169" t="s">
        <v>273</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v>43192</v>
      </c>
      <c r="B83" s="139" t="s">
        <v>275</v>
      </c>
      <c r="C83" s="140"/>
      <c r="D83" s="140"/>
      <c r="E83" s="140"/>
      <c r="F83" s="141"/>
      <c r="G83" s="142" t="s">
        <v>105</v>
      </c>
      <c r="H83" s="144"/>
      <c r="I83" s="146">
        <v>0.34027777777777773</v>
      </c>
      <c r="J83" s="147">
        <v>25</v>
      </c>
      <c r="K83" s="149">
        <v>4</v>
      </c>
      <c r="L83" s="151">
        <v>4</v>
      </c>
      <c r="M83" s="147">
        <v>2</v>
      </c>
      <c r="N83" s="149">
        <v>10</v>
      </c>
      <c r="O83" s="147">
        <v>2</v>
      </c>
      <c r="P83" s="167">
        <v>2</v>
      </c>
      <c r="Q83" s="147"/>
      <c r="R83" s="167"/>
      <c r="S83" s="162"/>
      <c r="T83" s="163"/>
      <c r="U83" s="165"/>
      <c r="V83" s="162"/>
      <c r="W83" s="163"/>
      <c r="X83" s="165"/>
      <c r="Y83" s="155"/>
      <c r="Z83" s="157" t="s">
        <v>108</v>
      </c>
      <c r="AA83" s="159"/>
      <c r="AB83" s="159"/>
      <c r="AC83" s="159"/>
      <c r="AD83" s="160"/>
      <c r="AE83" s="12"/>
      <c r="AF83" s="172"/>
      <c r="AG83" s="172" t="s">
        <v>152</v>
      </c>
      <c r="AH83" s="139" t="s">
        <v>252</v>
      </c>
      <c r="AI83" s="174"/>
      <c r="AJ83" s="174"/>
      <c r="AK83" s="174"/>
      <c r="AL83" s="175"/>
      <c r="AM83" s="179">
        <v>30</v>
      </c>
      <c r="AN83" s="179">
        <v>90</v>
      </c>
      <c r="AO83" s="153">
        <v>10</v>
      </c>
      <c r="AQ83" s="135">
        <f>IF(G83="x", 1,0)</f>
        <v>1</v>
      </c>
      <c r="AR83" s="135">
        <f>IF(H83="x", 1,0)</f>
        <v>0</v>
      </c>
      <c r="AU83" s="136">
        <f>IF(A83="","",2)</f>
        <v>2</v>
      </c>
    </row>
    <row r="84" spans="1:47" ht="18" customHeight="1" thickBot="1" x14ac:dyDescent="0.25">
      <c r="A84" s="138"/>
      <c r="B84" s="169" t="s">
        <v>276</v>
      </c>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v>43192</v>
      </c>
      <c r="B85" s="139" t="s">
        <v>277</v>
      </c>
      <c r="C85" s="140"/>
      <c r="D85" s="140"/>
      <c r="E85" s="140"/>
      <c r="F85" s="141"/>
      <c r="G85" s="142" t="s">
        <v>105</v>
      </c>
      <c r="H85" s="144"/>
      <c r="I85" s="146">
        <v>0.65277777777777779</v>
      </c>
      <c r="J85" s="147">
        <v>50</v>
      </c>
      <c r="K85" s="149">
        <v>20</v>
      </c>
      <c r="L85" s="151"/>
      <c r="M85" s="147"/>
      <c r="N85" s="149"/>
      <c r="O85" s="147"/>
      <c r="P85" s="167"/>
      <c r="Q85" s="147"/>
      <c r="R85" s="167"/>
      <c r="S85" s="162"/>
      <c r="T85" s="163"/>
      <c r="U85" s="165"/>
      <c r="V85" s="162"/>
      <c r="W85" s="163"/>
      <c r="X85" s="165"/>
      <c r="Y85" s="155" t="s">
        <v>106</v>
      </c>
      <c r="Z85" s="157"/>
      <c r="AA85" s="159"/>
      <c r="AB85" s="159"/>
      <c r="AC85" s="159"/>
      <c r="AD85" s="160"/>
      <c r="AE85" s="12"/>
      <c r="AF85" s="172"/>
      <c r="AG85" s="172" t="s">
        <v>152</v>
      </c>
      <c r="AH85" s="139" t="s">
        <v>279</v>
      </c>
      <c r="AI85" s="174"/>
      <c r="AJ85" s="174"/>
      <c r="AK85" s="174"/>
      <c r="AL85" s="175"/>
      <c r="AM85" s="179">
        <v>30</v>
      </c>
      <c r="AN85" s="179">
        <v>100</v>
      </c>
      <c r="AO85" s="153">
        <v>10</v>
      </c>
      <c r="AQ85" s="135">
        <f>IF(G85="x", 1,0)</f>
        <v>1</v>
      </c>
      <c r="AR85" s="135">
        <f>IF(H85="x", 1,0)</f>
        <v>0</v>
      </c>
      <c r="AU85" s="136">
        <f>IF(A85="","",2)</f>
        <v>2</v>
      </c>
    </row>
    <row r="86" spans="1:47" ht="18" customHeight="1" thickBot="1" x14ac:dyDescent="0.25">
      <c r="A86" s="138"/>
      <c r="B86" s="169" t="s">
        <v>278</v>
      </c>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v>43193</v>
      </c>
      <c r="B87" s="139" t="s">
        <v>280</v>
      </c>
      <c r="C87" s="140"/>
      <c r="D87" s="140"/>
      <c r="E87" s="140"/>
      <c r="F87" s="141"/>
      <c r="G87" s="142" t="s">
        <v>105</v>
      </c>
      <c r="H87" s="144"/>
      <c r="I87" s="146">
        <v>0.55555555555555558</v>
      </c>
      <c r="J87" s="147">
        <v>60</v>
      </c>
      <c r="K87" s="149">
        <v>60</v>
      </c>
      <c r="L87" s="151"/>
      <c r="M87" s="147"/>
      <c r="N87" s="149"/>
      <c r="O87" s="147"/>
      <c r="P87" s="167"/>
      <c r="Q87" s="147"/>
      <c r="R87" s="167"/>
      <c r="S87" s="162"/>
      <c r="T87" s="163"/>
      <c r="U87" s="165"/>
      <c r="V87" s="162"/>
      <c r="W87" s="163"/>
      <c r="X87" s="165"/>
      <c r="Y87" s="155" t="s">
        <v>106</v>
      </c>
      <c r="Z87" s="157"/>
      <c r="AA87" s="159"/>
      <c r="AB87" s="159"/>
      <c r="AC87" s="159"/>
      <c r="AD87" s="160"/>
      <c r="AE87" s="12"/>
      <c r="AF87" s="172"/>
      <c r="AG87" s="172" t="s">
        <v>152</v>
      </c>
      <c r="AH87" s="139" t="s">
        <v>282</v>
      </c>
      <c r="AI87" s="174"/>
      <c r="AJ87" s="174"/>
      <c r="AK87" s="174"/>
      <c r="AL87" s="175"/>
      <c r="AM87" s="179">
        <v>30</v>
      </c>
      <c r="AN87" s="179">
        <v>76</v>
      </c>
      <c r="AO87" s="153">
        <v>10</v>
      </c>
      <c r="AQ87" s="135">
        <f>IF(G87="x", 1,0)</f>
        <v>1</v>
      </c>
      <c r="AR87" s="135">
        <f>IF(H87="x", 1,0)</f>
        <v>0</v>
      </c>
      <c r="AU87" s="136">
        <f>IF(A87="","",2)</f>
        <v>2</v>
      </c>
    </row>
    <row r="88" spans="1:47" ht="18" customHeight="1" thickBot="1" x14ac:dyDescent="0.25">
      <c r="A88" s="138"/>
      <c r="B88" s="169" t="s">
        <v>281</v>
      </c>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v>43194</v>
      </c>
      <c r="B89" s="139" t="s">
        <v>283</v>
      </c>
      <c r="C89" s="140"/>
      <c r="D89" s="140"/>
      <c r="E89" s="140"/>
      <c r="F89" s="141"/>
      <c r="G89" s="142" t="s">
        <v>106</v>
      </c>
      <c r="H89" s="144"/>
      <c r="I89" s="146">
        <v>0.64583333333333337</v>
      </c>
      <c r="J89" s="147"/>
      <c r="K89" s="149"/>
      <c r="L89" s="151">
        <v>10</v>
      </c>
      <c r="M89" s="147">
        <v>1.8</v>
      </c>
      <c r="N89" s="149">
        <v>5</v>
      </c>
      <c r="O89" s="147">
        <v>2</v>
      </c>
      <c r="P89" s="167">
        <v>2</v>
      </c>
      <c r="Q89" s="147"/>
      <c r="R89" s="167"/>
      <c r="S89" s="162"/>
      <c r="T89" s="163"/>
      <c r="U89" s="165"/>
      <c r="V89" s="162"/>
      <c r="W89" s="163"/>
      <c r="X89" s="165"/>
      <c r="Y89" s="155"/>
      <c r="Z89" s="157" t="s">
        <v>107</v>
      </c>
      <c r="AA89" s="159"/>
      <c r="AB89" s="159"/>
      <c r="AC89" s="159"/>
      <c r="AD89" s="160"/>
      <c r="AE89" s="12" t="s">
        <v>67</v>
      </c>
      <c r="AF89" s="172" t="s">
        <v>166</v>
      </c>
      <c r="AG89" s="172" t="s">
        <v>152</v>
      </c>
      <c r="AH89" s="139" t="s">
        <v>285</v>
      </c>
      <c r="AI89" s="174"/>
      <c r="AJ89" s="174"/>
      <c r="AK89" s="174"/>
      <c r="AL89" s="175"/>
      <c r="AM89" s="179">
        <v>30</v>
      </c>
      <c r="AN89" s="179">
        <v>105</v>
      </c>
      <c r="AO89" s="153">
        <v>8</v>
      </c>
      <c r="AQ89" s="135">
        <f>IF(G89="x", 1,0)</f>
        <v>1</v>
      </c>
      <c r="AR89" s="135">
        <f>IF(H89="x", 1,0)</f>
        <v>0</v>
      </c>
      <c r="AU89" s="136">
        <f>IF(A89="","",2)</f>
        <v>2</v>
      </c>
    </row>
    <row r="90" spans="1:47" ht="18" customHeight="1" thickBot="1" x14ac:dyDescent="0.25">
      <c r="A90" s="138"/>
      <c r="B90" s="169" t="s">
        <v>284</v>
      </c>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v>112944</v>
      </c>
      <c r="AF90" s="173"/>
      <c r="AG90" s="173"/>
      <c r="AH90" s="176"/>
      <c r="AI90" s="177"/>
      <c r="AJ90" s="177"/>
      <c r="AK90" s="177"/>
      <c r="AL90" s="178"/>
      <c r="AM90" s="180"/>
      <c r="AN90" s="180"/>
      <c r="AO90" s="154"/>
      <c r="AQ90" s="135"/>
      <c r="AR90" s="135"/>
      <c r="AU90" s="136"/>
    </row>
    <row r="91" spans="1:47" ht="18" customHeight="1" x14ac:dyDescent="0.2">
      <c r="A91" s="137">
        <v>43195</v>
      </c>
      <c r="B91" s="139" t="s">
        <v>286</v>
      </c>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t="s">
        <v>152</v>
      </c>
      <c r="AH91" s="139" t="s">
        <v>200</v>
      </c>
      <c r="AI91" s="174"/>
      <c r="AJ91" s="174"/>
      <c r="AK91" s="174"/>
      <c r="AL91" s="175"/>
      <c r="AM91" s="179">
        <v>30</v>
      </c>
      <c r="AN91" s="179">
        <v>60</v>
      </c>
      <c r="AO91" s="153">
        <v>10</v>
      </c>
      <c r="AQ91" s="135">
        <f>IF(G91="x", 1,0)</f>
        <v>0</v>
      </c>
      <c r="AR91" s="135">
        <f>IF(H91="x", 1,0)</f>
        <v>0</v>
      </c>
      <c r="AU91" s="136">
        <f>IF(A91="","",3)</f>
        <v>3</v>
      </c>
    </row>
    <row r="92" spans="1:47" ht="18" customHeight="1" thickBot="1" x14ac:dyDescent="0.25">
      <c r="A92" s="138"/>
      <c r="B92" s="169" t="s">
        <v>287</v>
      </c>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v>43196</v>
      </c>
      <c r="B93" s="139" t="s">
        <v>289</v>
      </c>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t="s">
        <v>115</v>
      </c>
      <c r="AH93" s="139" t="s">
        <v>288</v>
      </c>
      <c r="AI93" s="174"/>
      <c r="AJ93" s="174"/>
      <c r="AK93" s="174"/>
      <c r="AL93" s="175"/>
      <c r="AM93" s="179">
        <v>30</v>
      </c>
      <c r="AN93" s="179"/>
      <c r="AO93" s="153"/>
      <c r="AQ93" s="135">
        <f>IF(G93="x", 1,0)</f>
        <v>0</v>
      </c>
      <c r="AR93" s="135">
        <f>IF(H93="x", 1,0)</f>
        <v>0</v>
      </c>
      <c r="AU93" s="136">
        <f>IF(A93="","",3)</f>
        <v>3</v>
      </c>
    </row>
    <row r="94" spans="1:47" ht="18" customHeight="1" thickBot="1" x14ac:dyDescent="0.25">
      <c r="A94" s="138"/>
      <c r="B94" s="169" t="s">
        <v>290</v>
      </c>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c r="B95" s="139"/>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c r="AA95" s="159"/>
      <c r="AB95" s="159"/>
      <c r="AC95" s="159"/>
      <c r="AD95" s="160"/>
      <c r="AE95" s="12"/>
      <c r="AF95" s="172"/>
      <c r="AG95" s="172"/>
      <c r="AH95" s="139"/>
      <c r="AI95" s="174"/>
      <c r="AJ95" s="174"/>
      <c r="AK95" s="174"/>
      <c r="AL95" s="175"/>
      <c r="AM95" s="179"/>
      <c r="AN95" s="179"/>
      <c r="AO95" s="153"/>
      <c r="AQ95" s="135">
        <f>IF(G95="x", 1,0)</f>
        <v>0</v>
      </c>
      <c r="AR95" s="135">
        <f>IF(H95="x", 1,0)</f>
        <v>0</v>
      </c>
      <c r="AU95" s="136" t="str">
        <f>IF(A95="","",3)</f>
        <v/>
      </c>
    </row>
    <row r="96" spans="1:47" ht="18" customHeight="1" thickBot="1" x14ac:dyDescent="0.25">
      <c r="A96" s="138"/>
      <c r="B96" s="169"/>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c r="B97" s="139"/>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c r="AH97" s="139"/>
      <c r="AI97" s="174"/>
      <c r="AJ97" s="174"/>
      <c r="AK97" s="174"/>
      <c r="AL97" s="175"/>
      <c r="AM97" s="179"/>
      <c r="AN97" s="179"/>
      <c r="AO97" s="153"/>
      <c r="AQ97" s="135">
        <f>IF(G97="x", 1,0)</f>
        <v>0</v>
      </c>
      <c r="AR97" s="135">
        <f>IF(H97="x", 1,0)</f>
        <v>0</v>
      </c>
      <c r="AU97" s="136" t="str">
        <f>IF(A97="","",3)</f>
        <v/>
      </c>
    </row>
    <row r="98" spans="1:47" ht="18" customHeight="1" thickBot="1" x14ac:dyDescent="0.25">
      <c r="A98" s="138"/>
      <c r="B98" s="169"/>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c r="AH99" s="139"/>
      <c r="AI99" s="174"/>
      <c r="AJ99" s="174"/>
      <c r="AK99" s="174"/>
      <c r="AL99" s="175"/>
      <c r="AM99" s="179"/>
      <c r="AN99" s="179"/>
      <c r="AO99" s="153"/>
      <c r="AQ99" s="135">
        <f>IF(G99="x", 1,0)</f>
        <v>0</v>
      </c>
      <c r="AR99" s="135">
        <f>IF(H99="x", 1,0)</f>
        <v>0</v>
      </c>
      <c r="AU99" s="136" t="str">
        <f>IF(A99="","",3)</f>
        <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197</v>
      </c>
      <c r="K429" s="184"/>
      <c r="L429" s="45">
        <f>SUM(L23:L426)</f>
        <v>83</v>
      </c>
      <c r="M429" s="183">
        <f>SUM(N23:N426)</f>
        <v>240</v>
      </c>
      <c r="N429" s="184"/>
      <c r="O429" s="183">
        <f>SUM(P23:P426)</f>
        <v>49</v>
      </c>
      <c r="P429" s="184"/>
      <c r="Q429" s="183">
        <f>SUM(R23:R426)</f>
        <v>1</v>
      </c>
      <c r="R429" s="184"/>
      <c r="S429" s="183">
        <f>SUM(U23:U426)</f>
        <v>5</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W157:W158"/>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P279:P280"/>
    <mergeCell ref="S279:S280"/>
    <mergeCell ref="AN281:AN282"/>
    <mergeCell ref="AO281:AO282"/>
    <mergeCell ref="AG277:AG278"/>
    <mergeCell ref="AH277:AL278"/>
    <mergeCell ref="AM277:AM278"/>
    <mergeCell ref="AN277:AN278"/>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K293:K294"/>
    <mergeCell ref="L293:L294"/>
    <mergeCell ref="M293:M294"/>
    <mergeCell ref="N293:N294"/>
    <mergeCell ref="O293:O294"/>
    <mergeCell ref="Z305:Z306"/>
    <mergeCell ref="U305:U306"/>
    <mergeCell ref="O305:O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M293:AM294"/>
    <mergeCell ref="AN293:AN294"/>
    <mergeCell ref="AD291:AD292"/>
    <mergeCell ref="AF291:AF292"/>
    <mergeCell ref="AG291:AG292"/>
    <mergeCell ref="AH303:AL304"/>
    <mergeCell ref="AM303:AM304"/>
    <mergeCell ref="X301:X302"/>
    <mergeCell ref="AD303:AD304"/>
    <mergeCell ref="AF303:AF304"/>
    <mergeCell ref="AH301:AL302"/>
    <mergeCell ref="AM301:AM30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G305:G306"/>
    <mergeCell ref="H305:H306"/>
    <mergeCell ref="I305:I306"/>
    <mergeCell ref="J305:J306"/>
    <mergeCell ref="K305:K306"/>
    <mergeCell ref="AB305:AB306"/>
    <mergeCell ref="AG303:AG304"/>
    <mergeCell ref="W305:W306"/>
    <mergeCell ref="V305:V306"/>
    <mergeCell ref="Z307:Z308"/>
    <mergeCell ref="W309:W310"/>
    <mergeCell ref="AA307:AA308"/>
    <mergeCell ref="AB307:AB308"/>
    <mergeCell ref="AC307:AC308"/>
    <mergeCell ref="AD307:AD308"/>
    <mergeCell ref="AF307:AF308"/>
    <mergeCell ref="X305:X306"/>
    <mergeCell ref="I307:I308"/>
    <mergeCell ref="L303:L304"/>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M309:M310"/>
    <mergeCell ref="N309:N310"/>
    <mergeCell ref="S311:S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Y305:Y306"/>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L325:L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H297:H298"/>
    <mergeCell ref="S321:S322"/>
    <mergeCell ref="T321:T322"/>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4" ma:contentTypeDescription="Crée un document." ma:contentTypeScope="" ma:versionID="e5f123d5c1529c45918d69b48a9fee6b">
  <xsd:schema xmlns:xsd="http://www.w3.org/2001/XMLSchema" xmlns:xs="http://www.w3.org/2001/XMLSchema" xmlns:p="http://schemas.microsoft.com/office/2006/metadata/properties" xmlns:ns2="2a6c06de-02c4-4ab5-a57a-6f17794d6336" targetNamespace="http://schemas.microsoft.com/office/2006/metadata/properties" ma:root="true" ma:fieldsID="7f35012b8d5929146211a64e2970a7fc" ns2:_="">
    <xsd:import namespace="2a6c06de-02c4-4ab5-a57a-6f17794d63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5D7921-9890-4D2C-904E-9821C90088FE}"/>
</file>

<file path=customXml/itemProps2.xml><?xml version="1.0" encoding="utf-8"?>
<ds:datastoreItem xmlns:ds="http://schemas.openxmlformats.org/officeDocument/2006/customXml" ds:itemID="{5A75D833-C6EA-4C29-AF73-8896C89D6998}"/>
</file>

<file path=customXml/itemProps3.xml><?xml version="1.0" encoding="utf-8"?>
<ds:datastoreItem xmlns:ds="http://schemas.openxmlformats.org/officeDocument/2006/customXml" ds:itemID="{7A275CB6-5B80-4D23-9909-667EAE18C4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2018-04-05T07:29:49Z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