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T21" i="24" s="1"/>
  <c r="J27" i="26" s="1"/>
  <c r="AR27" i="24"/>
  <c r="AR29" i="24"/>
  <c r="AR31" i="24"/>
  <c r="AR33" i="24"/>
  <c r="AR35" i="24"/>
  <c r="AR37" i="24"/>
  <c r="AQ23" i="24"/>
  <c r="AQ25" i="24"/>
  <c r="AQ27" i="24"/>
  <c r="AQ29" i="24"/>
  <c r="AQ31" i="24"/>
  <c r="AQ33" i="24"/>
  <c r="AQ35" i="24"/>
  <c r="AQ37" i="24"/>
  <c r="X4" i="24"/>
  <c r="V2" i="24"/>
  <c r="H24" i="26"/>
  <c r="B24" i="26"/>
  <c r="D30" i="26" l="1"/>
  <c r="D35" i="26" s="1"/>
  <c r="AS21" i="24"/>
  <c r="J26" i="26" s="1"/>
  <c r="J28" i="26" s="1"/>
  <c r="AU21" i="24"/>
  <c r="AO4" i="24" s="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<sst xmlns="http://schemas.openxmlformats.org/spreadsheetml/2006/main" count="527" uniqueCount="270">
  <si>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</si>
  <si>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</si>
  <si>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</si>
  <si>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</si>
  <si>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</si>
  <si>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</si>
  <si>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</si>
  <si>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</si>
  <si>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</si>
  <si>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</si>
  <si>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</si>
  <si>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</si>
  <si>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</si>
  <si>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</si>
  <si>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</si>
  <si>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</si>
  <si>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</si>
  <si>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</si>
  <si>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</si>
  <si>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</si>
  <si>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</si>
  <si>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</si>
  <si>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</si>
  <si>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</si>
  <si>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</si>
  <si>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</si>
  <si>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</si>
  <si>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</si>
  <si>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</si>
  <si>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</si>
  <si>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</si>
  <si>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</si>
  <si>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</si>
  <si>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</si>
  <si>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</si>
  <si>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</si>
  <si>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</si>
  <si>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</si>
  <si>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</si>
  <si>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</si>
  <si>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</si>
  <si>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</si>
  <si>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</si>
  <si>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</si>
  <si>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</si>
  <si>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</si>
  <si>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</si>
  <si>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</si>
  <si>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</si>
  <si>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</si>
  <si>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</si>
  <si>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</si>
  <si>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</si>
  <si>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</si>
  <si>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</si>
  <si>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</si>
  <si>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</si>
  <si>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</si>
  <si>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</si>
  <si>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</si>
  <si>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</si>
  <si>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</si>
  <si>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</si>
  <si>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</si>
  <si>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</si>
  <si>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</si>
  <si>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</si>
  <si>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</si>
  <si>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</si>
  <si>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</si>
  <si>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</si>
  <si>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</si>
  <si>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</si>
  <si>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</si>
  <si>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</si>
  <si>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</si>
  <si>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</si>
  <si>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</si>
  <si>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</si>
  <si>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</si>
  <si>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</si>
  <si>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</si>
  <si>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</si>
  <si>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</si>
  <si>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</si>
  <si>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</si>
  <si>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</si>
  <si>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</si>
  <si>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</si>
  <si>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</si>
  <si>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</si>
  <si>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</si>
  <si>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</si>
  <si>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</si>
  <si>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</si>
  <si>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</si>
  <si>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</si>
  <si>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</si>
  <si>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</si>
  <si>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</si>
  <si>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</si>
  <si>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</si>
  <si>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</si>
  <si>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</si>
  <si>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</si>
  <si>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</si>
  <si>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</si>
  <si>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</si>
  <si>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</si>
  <si>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</si>
  <si>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</si>
  <si>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</si>
  <si>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</si>
  <si>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</si>
  <si>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</si>
  <si>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</si>
  <si>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</si>
  <si>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</si>
  <si>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</si>
  <si>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</si>
  <si>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</si>
  <si>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</si>
  <si>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</si>
  <si>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</si>
  <si>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</si>
  <si>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</si>
  <si>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</si>
  <si>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</si>
  <si>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</si>
  <si>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</si>
  <si>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</si>
  <si>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</si>
  <si>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</si>
  <si>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</si>
  <si>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</si>
  <si>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</si>
  <si>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</si>
  <si>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</si>
  <si>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</si>
  <si>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</si>
  <si>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</si>
  <si>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</si>
  <si>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</si>
  <si>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</si>
  <si>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</si>
  <si>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</si>
  <si>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</si>
  <si>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</si>
  <si>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</si>
  <si>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</si>
  <si>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</si>
  <si>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</si>
  <si>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</si>
  <si>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</si>
  <si>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</si>
  <si>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</si>
  <si>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</si>
  <si>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</si>
  <si>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</si>
  <si>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</si>
  <si>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</si>
  <si>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</si>
  <si>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</si>
  <si>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</si>
  <si>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</si>
  <si>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</si>
  <si>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</si>
  <si>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</si>
  <si>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</si>
  <si>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</si>
  <si>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</si>
  <si>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</si>
  <si>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</si>
  <si>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</si>
  <si>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</si>
  <si>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</si>
  <si>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</si>
  <si>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</si>
  <si>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</si>
  <si>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</si>
  <si>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</si>
  <si>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</si>
  <si>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</si>
  <si>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</si>
  <si>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</si>
  <si>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dolomieu</t>
  </si>
  <si>
    <t>français</t>
  </si>
  <si>
    <t>la Réunion</t>
  </si>
  <si>
    <t>FIDG</t>
  </si>
  <si>
    <t>GUILLOU</t>
  </si>
  <si>
    <t>1805A</t>
  </si>
  <si>
    <t>Sortie Port Victoria 15h30</t>
  </si>
  <si>
    <t>06°35 S</t>
  </si>
  <si>
    <t>54°23 E</t>
  </si>
  <si>
    <t>07°42 S</t>
  </si>
  <si>
    <t>53°25 E</t>
  </si>
  <si>
    <t>07°51 S</t>
  </si>
  <si>
    <t>52°11 E</t>
  </si>
  <si>
    <t>07°11 S</t>
  </si>
  <si>
    <t>50°01 E</t>
  </si>
  <si>
    <t>mix</t>
  </si>
  <si>
    <t>06°26 S</t>
  </si>
  <si>
    <t>47°57 E</t>
  </si>
  <si>
    <t>05°45 S</t>
  </si>
  <si>
    <t>46°04 E</t>
  </si>
  <si>
    <t>03°28 S</t>
  </si>
  <si>
    <t>47°10 E</t>
  </si>
  <si>
    <t>03°23 S</t>
  </si>
  <si>
    <t>47°08 E</t>
  </si>
  <si>
    <t>02°52 S</t>
  </si>
  <si>
    <t>48°25 E</t>
  </si>
  <si>
    <t>03°14 S</t>
  </si>
  <si>
    <t>49°23 E</t>
  </si>
  <si>
    <t>gros bambou</t>
  </si>
  <si>
    <t>03°20 S</t>
  </si>
  <si>
    <t>51°39 E</t>
  </si>
  <si>
    <t>04°27 S</t>
  </si>
  <si>
    <t>50°00 E</t>
  </si>
  <si>
    <t>recherche</t>
  </si>
  <si>
    <t>02°20 S</t>
  </si>
  <si>
    <t>48°38 E</t>
  </si>
  <si>
    <t>48°54 E</t>
  </si>
  <si>
    <t>02°21 S</t>
  </si>
  <si>
    <t>05°49 S</t>
  </si>
  <si>
    <t>54°04 E</t>
  </si>
  <si>
    <t>05°31 S</t>
  </si>
  <si>
    <t>54°48 E</t>
  </si>
  <si>
    <t>05°57 S</t>
  </si>
  <si>
    <t>54°40 E</t>
  </si>
  <si>
    <t>sardara</t>
  </si>
  <si>
    <t>07)15 S</t>
  </si>
  <si>
    <t>53°07 E</t>
  </si>
  <si>
    <t>bille de bois</t>
  </si>
  <si>
    <t>07°04 S</t>
  </si>
  <si>
    <t>53°34 E</t>
  </si>
  <si>
    <t>06°39 S</t>
  </si>
  <si>
    <t>56°37 E</t>
  </si>
  <si>
    <t>06°10 S</t>
  </si>
  <si>
    <t>58°03 E</t>
  </si>
  <si>
    <t>58°29 E</t>
  </si>
  <si>
    <t>06°27 S</t>
  </si>
  <si>
    <t>06°50 S</t>
  </si>
  <si>
    <t>58°54 E</t>
  </si>
  <si>
    <t>sardara listao</t>
  </si>
  <si>
    <t>59°01 E</t>
  </si>
  <si>
    <t>Grosse defense</t>
  </si>
  <si>
    <t>60°07 E</t>
  </si>
  <si>
    <t>07°07 S</t>
  </si>
  <si>
    <t>60°16 E</t>
  </si>
  <si>
    <t>06°58 S</t>
  </si>
  <si>
    <t>60°24E</t>
  </si>
  <si>
    <t>02°36 S</t>
  </si>
  <si>
    <t>61°10 E</t>
  </si>
  <si>
    <t>03°57 S</t>
  </si>
  <si>
    <t>57°56 E</t>
  </si>
  <si>
    <t>55°21 E</t>
  </si>
  <si>
    <t>02°03 S</t>
  </si>
  <si>
    <t>55°08 E</t>
  </si>
  <si>
    <t>01°22 S</t>
  </si>
  <si>
    <t>55°31 E</t>
  </si>
  <si>
    <t>01°17 S</t>
  </si>
  <si>
    <t>55°28 E</t>
  </si>
  <si>
    <t>00°55 S</t>
  </si>
  <si>
    <t>55°25 E</t>
  </si>
  <si>
    <t>grosse souche</t>
  </si>
  <si>
    <t>01°25 S</t>
  </si>
  <si>
    <t>03°40 S</t>
  </si>
  <si>
    <t>52°54 E</t>
  </si>
  <si>
    <t>arrivé port victoria 10h</t>
  </si>
  <si>
    <t>Port Victoria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</si>
</sst>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37"/>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1" sqref="F21:G21"/>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185</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186</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187</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188</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189</v>
      </c>
      <c r="E11" s="125"/>
      <c r="F11" s="125"/>
      <c r="G11" s="126"/>
      <c r="L11" s="51"/>
      <c r="M11" s="51"/>
      <c r="N11" s="51"/>
      <c r="O11" s="51"/>
      <c r="P11" s="59"/>
      <c r="Q11" s="59"/>
      <c r="R11" s="59"/>
      <c r="AE11" s="48" t="s">
        <v>120</v>
      </c>
    </row>
    <row r="12" spans="2:31" x14ac:dyDescent="0.25">
      <c r="B12" s="54" t="s">
        <v>79</v>
      </c>
      <c r="C12" s="55"/>
      <c r="D12" s="117" t="s">
        <v>190</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269</v>
      </c>
      <c r="G14" s="126"/>
      <c r="L14" s="51"/>
      <c r="M14" s="51"/>
      <c r="N14" s="51"/>
      <c r="O14" s="51"/>
      <c r="P14" s="122"/>
      <c r="Q14" s="122"/>
      <c r="R14" s="122"/>
      <c r="AE14" s="48" t="s">
        <v>124</v>
      </c>
    </row>
    <row r="15" spans="2:31" x14ac:dyDescent="0.25">
      <c r="B15" s="58"/>
      <c r="C15" s="49"/>
      <c r="D15" s="51" t="s">
        <v>82</v>
      </c>
      <c r="E15" s="59" t="s">
        <v>71</v>
      </c>
      <c r="F15" s="123">
        <v>43415</v>
      </c>
      <c r="G15" s="124"/>
      <c r="L15" s="121"/>
      <c r="M15" s="121"/>
      <c r="N15" s="121"/>
      <c r="O15" s="51"/>
      <c r="P15" s="122"/>
      <c r="Q15" s="122"/>
      <c r="R15" s="122"/>
      <c r="AE15" s="48" t="s">
        <v>149</v>
      </c>
    </row>
    <row r="16" spans="2:31" x14ac:dyDescent="0.25">
      <c r="B16" s="58"/>
      <c r="C16" s="49"/>
      <c r="D16" s="51" t="s">
        <v>83</v>
      </c>
      <c r="E16" s="59" t="s">
        <v>71</v>
      </c>
      <c r="F16" s="119">
        <v>0.6875</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269</v>
      </c>
      <c r="G19" s="126"/>
      <c r="AE19" s="48" t="s">
        <v>121</v>
      </c>
    </row>
    <row r="20" spans="2:31" x14ac:dyDescent="0.25">
      <c r="B20" s="58"/>
      <c r="C20" s="49"/>
      <c r="D20" s="51" t="s">
        <v>82</v>
      </c>
      <c r="E20" s="51" t="s">
        <v>71</v>
      </c>
      <c r="F20" s="123">
        <v>43445</v>
      </c>
      <c r="G20" s="124"/>
      <c r="AE20" s="48" t="s">
        <v>119</v>
      </c>
    </row>
    <row r="21" spans="2:31" x14ac:dyDescent="0.25">
      <c r="B21" s="58"/>
      <c r="C21" s="49"/>
      <c r="D21" s="51" t="s">
        <v>83</v>
      </c>
      <c r="E21" s="51" t="s">
        <v>71</v>
      </c>
      <c r="F21" s="119">
        <v>0.45833333333333331</v>
      </c>
      <c r="G21" s="120"/>
      <c r="AE21" s="48" t="s">
        <v>151</v>
      </c>
    </row>
    <row r="22" spans="2:31" x14ac:dyDescent="0.25">
      <c r="B22" s="54"/>
      <c r="C22" s="55"/>
      <c r="D22" s="60" t="s">
        <v>84</v>
      </c>
      <c r="E22" s="60" t="s">
        <v>71</v>
      </c>
      <c r="F22" s="117">
        <v>5245</v>
      </c>
      <c r="G22" s="118"/>
      <c r="AE22" s="48" t="s">
        <v>123</v>
      </c>
    </row>
    <row r="23" spans="2:31" ht="12" customHeight="1" x14ac:dyDescent="0.25">
      <c r="AE23" s="48" t="s">
        <v>153</v>
      </c>
    </row>
    <row r="24" spans="2:31" ht="12" customHeight="1" x14ac:dyDescent="0.25">
      <c r="B24" s="89">
        <f>ROUND((F20+F21)-(F15+F16),2)</f>
        <v>29.77</v>
      </c>
      <c r="C24" s="13"/>
      <c r="D24" s="14" t="s">
        <v>86</v>
      </c>
      <c r="E24" s="13"/>
      <c r="F24" s="13"/>
      <c r="G24" s="13"/>
      <c r="H24" s="90">
        <f>F22-F17</f>
        <v>5245</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23</v>
      </c>
      <c r="AE26" s="48" t="s">
        <v>128</v>
      </c>
    </row>
    <row r="27" spans="2:31" x14ac:dyDescent="0.25">
      <c r="B27" s="58"/>
      <c r="C27" s="49"/>
      <c r="D27" s="49"/>
      <c r="E27" s="49"/>
      <c r="F27" s="49"/>
      <c r="G27" s="49"/>
      <c r="H27" s="49" t="s">
        <v>90</v>
      </c>
      <c r="I27" s="49" t="s">
        <v>71</v>
      </c>
      <c r="J27" s="79">
        <f>nul</f>
        <v>2</v>
      </c>
      <c r="AE27" s="48" t="s">
        <v>152</v>
      </c>
    </row>
    <row r="28" spans="2:31" x14ac:dyDescent="0.25">
      <c r="B28" s="54"/>
      <c r="C28" s="55"/>
      <c r="D28" s="55"/>
      <c r="E28" s="55"/>
      <c r="F28" s="55"/>
      <c r="G28" s="55"/>
      <c r="H28" s="55" t="s">
        <v>91</v>
      </c>
      <c r="I28" s="55" t="s">
        <v>71</v>
      </c>
      <c r="J28" s="80">
        <f>J26+J27</f>
        <v>25</v>
      </c>
      <c r="AE28" s="48" t="s">
        <v>131</v>
      </c>
    </row>
    <row r="29" spans="2:31" x14ac:dyDescent="0.25">
      <c r="AE29" s="48" t="s">
        <v>130</v>
      </c>
    </row>
    <row r="30" spans="2:31" x14ac:dyDescent="0.25">
      <c r="B30" s="52" t="s">
        <v>92</v>
      </c>
      <c r="C30" s="53" t="s">
        <v>71</v>
      </c>
      <c r="D30" s="81">
        <f>'2.Log Book'!J429+'2.Log Book'!L429</f>
        <v>193</v>
      </c>
      <c r="E30" s="63"/>
      <c r="G30" s="52" t="s">
        <v>176</v>
      </c>
      <c r="H30" s="96">
        <f>'2.Log Book'!S429</f>
        <v>10.761999999999999</v>
      </c>
      <c r="AE30" s="48" t="s">
        <v>132</v>
      </c>
    </row>
    <row r="31" spans="2:31" x14ac:dyDescent="0.25">
      <c r="B31" s="58" t="s">
        <v>93</v>
      </c>
      <c r="C31" s="49" t="s">
        <v>71</v>
      </c>
      <c r="D31" s="82">
        <f>'2.Log Book'!M429</f>
        <v>151</v>
      </c>
      <c r="E31" s="64"/>
      <c r="G31" s="54" t="s">
        <v>177</v>
      </c>
      <c r="H31" s="97">
        <f>'2.Log Book'!V429</f>
        <v>0</v>
      </c>
      <c r="AE31" s="48" t="s">
        <v>147</v>
      </c>
    </row>
    <row r="32" spans="2:31" x14ac:dyDescent="0.25">
      <c r="B32" s="58" t="s">
        <v>94</v>
      </c>
      <c r="C32" s="49" t="s">
        <v>71</v>
      </c>
      <c r="D32" s="82">
        <f>'2.Log Book'!O429</f>
        <v>56</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400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zoomScale="95" zoomScaleNormal="95" zoomScaleSheetLayoutView="65" workbookViewId="0">
      <pane ySplit="21" topLeftCell="A85" activePane="bottomLeft" state="frozen"/>
      <selection pane="bottomLeft" activeCell="AH97" sqref="AH97:AL98"/>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Port Victoria</v>
      </c>
      <c r="H2" s="301"/>
      <c r="I2" s="301"/>
      <c r="J2" s="302"/>
      <c r="K2" s="311" t="s">
        <v>1</v>
      </c>
      <c r="L2" s="312"/>
      <c r="M2" s="312"/>
      <c r="N2" s="312"/>
      <c r="O2" s="312"/>
      <c r="P2" s="239" t="str">
        <f>PORT_arrivée</f>
        <v>Port Victoria</v>
      </c>
      <c r="Q2" s="239"/>
      <c r="R2" s="239"/>
      <c r="S2" s="239"/>
      <c r="T2" s="239"/>
      <c r="U2" s="240"/>
      <c r="V2" s="319" t="str">
        <f>Patron</f>
        <v>GUILLOU</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43415</v>
      </c>
      <c r="H3" s="248"/>
      <c r="I3" s="248"/>
      <c r="J3" s="249"/>
      <c r="K3" s="285" t="s">
        <v>2</v>
      </c>
      <c r="L3" s="286"/>
      <c r="M3" s="286"/>
      <c r="N3" s="286"/>
      <c r="O3" s="286"/>
      <c r="P3" s="237">
        <f>Date_arrivée</f>
        <v>43445</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0.6875</v>
      </c>
      <c r="H4" s="245"/>
      <c r="I4" s="245"/>
      <c r="J4" s="246"/>
      <c r="K4" s="285" t="s">
        <v>3</v>
      </c>
      <c r="L4" s="286"/>
      <c r="M4" s="286"/>
      <c r="N4" s="286"/>
      <c r="O4" s="286"/>
      <c r="P4" s="266">
        <f>Heure_arrivée</f>
        <v>0.45833333333333331</v>
      </c>
      <c r="Q4" s="266"/>
      <c r="R4" s="266"/>
      <c r="S4" s="266"/>
      <c r="T4" s="266"/>
      <c r="U4" s="267"/>
      <c r="V4" s="325" t="s">
        <v>97</v>
      </c>
      <c r="W4" s="326"/>
      <c r="X4" s="329" t="str">
        <f>Nr_Marée</f>
        <v>1805A</v>
      </c>
      <c r="Y4" s="329"/>
      <c r="Z4" s="329"/>
      <c r="AA4" s="329"/>
      <c r="AB4" s="330"/>
      <c r="AC4" s="282"/>
      <c r="AD4" s="282"/>
      <c r="AE4" s="282"/>
      <c r="AF4" s="282"/>
      <c r="AG4" s="282"/>
      <c r="AH4" s="282"/>
      <c r="AI4" s="282"/>
      <c r="AJ4" s="282"/>
      <c r="AK4" s="282"/>
      <c r="AL4" s="282"/>
      <c r="AM4" s="98"/>
      <c r="AN4" s="99"/>
      <c r="AO4" s="103">
        <f>AU21</f>
        <v>3</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5245</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23</v>
      </c>
      <c r="AT21" s="18">
        <f>SUM(AR23:AR1410)</f>
        <v>2</v>
      </c>
      <c r="AU21" s="18">
        <f>MAX(AU23:AU426)</f>
        <v>3</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43415</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115</v>
      </c>
      <c r="AH23" s="139" t="s">
        <v>191</v>
      </c>
      <c r="AI23" s="174"/>
      <c r="AJ23" s="174"/>
      <c r="AK23" s="174"/>
      <c r="AL23" s="175"/>
      <c r="AM23" s="179">
        <v>28</v>
      </c>
      <c r="AN23" s="179">
        <v>345</v>
      </c>
      <c r="AO23" s="153">
        <v>5</v>
      </c>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43416</v>
      </c>
      <c r="B25" s="139" t="s">
        <v>192</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t="s">
        <v>67</v>
      </c>
      <c r="AF25" s="172" t="s">
        <v>169</v>
      </c>
      <c r="AG25" s="172" t="s">
        <v>115</v>
      </c>
      <c r="AH25" s="139"/>
      <c r="AI25" s="174"/>
      <c r="AJ25" s="174"/>
      <c r="AK25" s="174"/>
      <c r="AL25" s="175"/>
      <c r="AM25" s="179">
        <v>29</v>
      </c>
      <c r="AN25" s="179">
        <v>250</v>
      </c>
      <c r="AO25" s="153">
        <v>10</v>
      </c>
      <c r="AQ25" s="135">
        <f>IF(G25="x", 1,0)</f>
        <v>0</v>
      </c>
      <c r="AR25" s="135">
        <f>IF(H25="x", 1,0)</f>
        <v>0</v>
      </c>
      <c r="AU25" s="136">
        <f>IF(A25="","",1)</f>
        <v>1</v>
      </c>
    </row>
    <row r="26" spans="1:47" ht="18" customHeight="1" thickBot="1" x14ac:dyDescent="0.25">
      <c r="A26" s="138"/>
      <c r="B26" s="169" t="s">
        <v>193</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v>123912</v>
      </c>
      <c r="AF26" s="173"/>
      <c r="AG26" s="173"/>
      <c r="AH26" s="176"/>
      <c r="AI26" s="177"/>
      <c r="AJ26" s="177"/>
      <c r="AK26" s="177"/>
      <c r="AL26" s="178"/>
      <c r="AM26" s="180"/>
      <c r="AN26" s="180"/>
      <c r="AO26" s="154"/>
      <c r="AQ26" s="135"/>
      <c r="AR26" s="135"/>
      <c r="AU26" s="136"/>
    </row>
    <row r="27" spans="1:47" ht="18" customHeight="1" x14ac:dyDescent="0.2">
      <c r="A27" s="137">
        <v>43417</v>
      </c>
      <c r="B27" s="139" t="s">
        <v>194</v>
      </c>
      <c r="C27" s="140"/>
      <c r="D27" s="140"/>
      <c r="E27" s="140"/>
      <c r="F27" s="141"/>
      <c r="G27" s="142" t="s">
        <v>106</v>
      </c>
      <c r="H27" s="144"/>
      <c r="I27" s="146"/>
      <c r="J27" s="147">
        <v>25</v>
      </c>
      <c r="K27" s="149">
        <v>8</v>
      </c>
      <c r="L27" s="151">
        <v>3</v>
      </c>
      <c r="M27" s="147"/>
      <c r="N27" s="149"/>
      <c r="O27" s="147">
        <v>5</v>
      </c>
      <c r="P27" s="167">
        <v>1</v>
      </c>
      <c r="Q27" s="147"/>
      <c r="R27" s="167"/>
      <c r="S27" s="162" t="s">
        <v>200</v>
      </c>
      <c r="T27" s="163">
        <v>1.5</v>
      </c>
      <c r="U27" s="165">
        <v>6.2E-2</v>
      </c>
      <c r="V27" s="162"/>
      <c r="W27" s="163"/>
      <c r="X27" s="165"/>
      <c r="Y27" s="155"/>
      <c r="Z27" s="157" t="s">
        <v>107</v>
      </c>
      <c r="AA27" s="159"/>
      <c r="AB27" s="159"/>
      <c r="AC27" s="159"/>
      <c r="AD27" s="160"/>
      <c r="AE27" s="12" t="s">
        <v>67</v>
      </c>
      <c r="AF27" s="172" t="s">
        <v>166</v>
      </c>
      <c r="AG27" s="172" t="s">
        <v>115</v>
      </c>
      <c r="AH27" s="139"/>
      <c r="AI27" s="174"/>
      <c r="AJ27" s="174"/>
      <c r="AK27" s="174"/>
      <c r="AL27" s="175"/>
      <c r="AM27" s="179">
        <v>28</v>
      </c>
      <c r="AN27" s="179">
        <v>255</v>
      </c>
      <c r="AO27" s="153">
        <v>10</v>
      </c>
      <c r="AQ27" s="135">
        <f>IF(G27="x", 1,0)</f>
        <v>1</v>
      </c>
      <c r="AR27" s="135">
        <f>IF(H27="x", 1,0)</f>
        <v>0</v>
      </c>
      <c r="AU27" s="136">
        <f>IF(A27="","",1)</f>
        <v>1</v>
      </c>
    </row>
    <row r="28" spans="1:47" ht="18" customHeight="1" thickBot="1" x14ac:dyDescent="0.25">
      <c r="A28" s="138"/>
      <c r="B28" s="169" t="s">
        <v>195</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v>110111</v>
      </c>
      <c r="AF28" s="173"/>
      <c r="AG28" s="173"/>
      <c r="AH28" s="176"/>
      <c r="AI28" s="177"/>
      <c r="AJ28" s="177"/>
      <c r="AK28" s="177"/>
      <c r="AL28" s="178"/>
      <c r="AM28" s="180"/>
      <c r="AN28" s="180"/>
      <c r="AO28" s="154"/>
      <c r="AQ28" s="135"/>
      <c r="AR28" s="135"/>
      <c r="AU28" s="136"/>
    </row>
    <row r="29" spans="1:47" ht="18" customHeight="1" x14ac:dyDescent="0.2">
      <c r="A29" s="137">
        <v>43418</v>
      </c>
      <c r="B29" s="139" t="s">
        <v>196</v>
      </c>
      <c r="C29" s="140"/>
      <c r="D29" s="140"/>
      <c r="E29" s="140"/>
      <c r="F29" s="141"/>
      <c r="G29" s="142"/>
      <c r="H29" s="144"/>
      <c r="I29" s="146"/>
      <c r="J29" s="147"/>
      <c r="K29" s="149"/>
      <c r="L29" s="151"/>
      <c r="M29" s="147"/>
      <c r="N29" s="149"/>
      <c r="O29" s="147"/>
      <c r="P29" s="167"/>
      <c r="Q29" s="147"/>
      <c r="R29" s="167"/>
      <c r="S29" s="162"/>
      <c r="T29" s="163"/>
      <c r="U29" s="165"/>
      <c r="V29" s="162"/>
      <c r="W29" s="163"/>
      <c r="X29" s="165"/>
      <c r="Y29" s="155"/>
      <c r="Z29" s="157"/>
      <c r="AA29" s="159"/>
      <c r="AB29" s="159"/>
      <c r="AC29" s="159"/>
      <c r="AD29" s="160"/>
      <c r="AE29" s="12" t="s">
        <v>67</v>
      </c>
      <c r="AF29" s="172" t="s">
        <v>169</v>
      </c>
      <c r="AG29" s="172" t="s">
        <v>115</v>
      </c>
      <c r="AH29" s="139"/>
      <c r="AI29" s="174"/>
      <c r="AJ29" s="174"/>
      <c r="AK29" s="174"/>
      <c r="AL29" s="175"/>
      <c r="AM29" s="179">
        <v>29</v>
      </c>
      <c r="AN29" s="179">
        <v>40</v>
      </c>
      <c r="AO29" s="153">
        <v>5</v>
      </c>
      <c r="AQ29" s="135">
        <f>IF(G29="x", 1,0)</f>
        <v>0</v>
      </c>
      <c r="AR29" s="135">
        <f>IF(H29="x", 1,0)</f>
        <v>0</v>
      </c>
      <c r="AU29" s="136">
        <f>IF(A29="","",1)</f>
        <v>1</v>
      </c>
    </row>
    <row r="30" spans="1:47" ht="18" customHeight="1" thickBot="1" x14ac:dyDescent="0.25">
      <c r="A30" s="138"/>
      <c r="B30" s="169" t="s">
        <v>197</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117933</v>
      </c>
      <c r="AF30" s="173"/>
      <c r="AG30" s="173"/>
      <c r="AH30" s="176"/>
      <c r="AI30" s="177"/>
      <c r="AJ30" s="177"/>
      <c r="AK30" s="177"/>
      <c r="AL30" s="178"/>
      <c r="AM30" s="180"/>
      <c r="AN30" s="180"/>
      <c r="AO30" s="154"/>
      <c r="AQ30" s="135"/>
      <c r="AR30" s="135"/>
      <c r="AU30" s="136"/>
    </row>
    <row r="31" spans="1:47" ht="18" customHeight="1" x14ac:dyDescent="0.2">
      <c r="A31" s="137">
        <v>43419</v>
      </c>
      <c r="B31" s="139" t="s">
        <v>198</v>
      </c>
      <c r="C31" s="140"/>
      <c r="D31" s="140"/>
      <c r="E31" s="140"/>
      <c r="F31" s="141"/>
      <c r="G31" s="142"/>
      <c r="H31" s="144" t="s">
        <v>106</v>
      </c>
      <c r="I31" s="146"/>
      <c r="J31" s="147"/>
      <c r="K31" s="149"/>
      <c r="L31" s="151"/>
      <c r="M31" s="147"/>
      <c r="N31" s="149"/>
      <c r="O31" s="147"/>
      <c r="P31" s="167"/>
      <c r="Q31" s="147"/>
      <c r="R31" s="167"/>
      <c r="S31" s="162"/>
      <c r="T31" s="163"/>
      <c r="U31" s="165"/>
      <c r="V31" s="162"/>
      <c r="W31" s="163"/>
      <c r="X31" s="165"/>
      <c r="Y31" s="155"/>
      <c r="Z31" s="157" t="s">
        <v>107</v>
      </c>
      <c r="AA31" s="159"/>
      <c r="AB31" s="159"/>
      <c r="AC31" s="159"/>
      <c r="AD31" s="160"/>
      <c r="AE31" s="12" t="s">
        <v>67</v>
      </c>
      <c r="AF31" s="172" t="s">
        <v>166</v>
      </c>
      <c r="AG31" s="172" t="s">
        <v>115</v>
      </c>
      <c r="AH31" s="139"/>
      <c r="AI31" s="174"/>
      <c r="AJ31" s="174"/>
      <c r="AK31" s="174"/>
      <c r="AL31" s="175"/>
      <c r="AM31" s="179">
        <v>29</v>
      </c>
      <c r="AN31" s="179">
        <v>35</v>
      </c>
      <c r="AO31" s="153">
        <v>5</v>
      </c>
      <c r="AQ31" s="135">
        <f>IF(G31="x", 1,0)</f>
        <v>0</v>
      </c>
      <c r="AR31" s="135">
        <f>IF(H31="x", 1,0)</f>
        <v>1</v>
      </c>
      <c r="AU31" s="136">
        <f>IF(A31="","",1)</f>
        <v>1</v>
      </c>
    </row>
    <row r="32" spans="1:47" ht="18" customHeight="1" thickBot="1" x14ac:dyDescent="0.25">
      <c r="A32" s="138"/>
      <c r="B32" s="169" t="s">
        <v>199</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117746</v>
      </c>
      <c r="AF32" s="173"/>
      <c r="AG32" s="173"/>
      <c r="AH32" s="176"/>
      <c r="AI32" s="177"/>
      <c r="AJ32" s="177"/>
      <c r="AK32" s="177"/>
      <c r="AL32" s="178"/>
      <c r="AM32" s="180"/>
      <c r="AN32" s="180"/>
      <c r="AO32" s="154"/>
      <c r="AQ32" s="135"/>
      <c r="AR32" s="135"/>
      <c r="AU32" s="136"/>
    </row>
    <row r="33" spans="1:47" ht="18" customHeight="1" x14ac:dyDescent="0.2">
      <c r="A33" s="375">
        <v>43420</v>
      </c>
      <c r="B33" s="361" t="s">
        <v>201</v>
      </c>
      <c r="C33" s="362"/>
      <c r="D33" s="362"/>
      <c r="E33" s="362"/>
      <c r="F33" s="363"/>
      <c r="G33" s="213"/>
      <c r="H33" s="215"/>
      <c r="I33" s="377"/>
      <c r="J33" s="364"/>
      <c r="K33" s="378"/>
      <c r="L33" s="353"/>
      <c r="M33" s="364"/>
      <c r="N33" s="378"/>
      <c r="O33" s="364"/>
      <c r="P33" s="211"/>
      <c r="Q33" s="364"/>
      <c r="R33" s="211"/>
      <c r="S33" s="359"/>
      <c r="T33" s="355"/>
      <c r="U33" s="357"/>
      <c r="V33" s="359"/>
      <c r="W33" s="355"/>
      <c r="X33" s="357"/>
      <c r="Y33" s="371"/>
      <c r="Z33" s="351"/>
      <c r="AA33" s="370"/>
      <c r="AB33" s="370"/>
      <c r="AC33" s="370"/>
      <c r="AD33" s="380"/>
      <c r="AE33" s="111" t="s">
        <v>67</v>
      </c>
      <c r="AF33" s="368" t="s">
        <v>164</v>
      </c>
      <c r="AG33" s="368" t="s">
        <v>115</v>
      </c>
      <c r="AH33" s="361"/>
      <c r="AI33" s="382"/>
      <c r="AJ33" s="382"/>
      <c r="AK33" s="382"/>
      <c r="AL33" s="383"/>
      <c r="AM33" s="366">
        <v>28</v>
      </c>
      <c r="AN33" s="366">
        <v>25</v>
      </c>
      <c r="AO33" s="387">
        <v>8</v>
      </c>
      <c r="AQ33" s="135">
        <f>IF(G33="x", 1,0)</f>
        <v>0</v>
      </c>
      <c r="AR33" s="135">
        <f>IF(H33="x", 1,0)</f>
        <v>0</v>
      </c>
      <c r="AU33" s="136">
        <f>IF(A33="","",1)</f>
        <v>1</v>
      </c>
    </row>
    <row r="34" spans="1:47" ht="18" customHeight="1" thickBot="1" x14ac:dyDescent="0.25">
      <c r="A34" s="376"/>
      <c r="B34" s="372" t="s">
        <v>202</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1"/>
      <c r="AE34" s="112">
        <v>133639</v>
      </c>
      <c r="AF34" s="369"/>
      <c r="AG34" s="369"/>
      <c r="AH34" s="384"/>
      <c r="AI34" s="385"/>
      <c r="AJ34" s="385"/>
      <c r="AK34" s="385"/>
      <c r="AL34" s="386"/>
      <c r="AM34" s="367"/>
      <c r="AN34" s="367"/>
      <c r="AO34" s="388"/>
      <c r="AQ34" s="135"/>
      <c r="AR34" s="135"/>
      <c r="AU34" s="136"/>
    </row>
    <row r="35" spans="1:47" ht="18" customHeight="1" x14ac:dyDescent="0.2">
      <c r="A35" s="137">
        <v>43421</v>
      </c>
      <c r="B35" s="139" t="s">
        <v>203</v>
      </c>
      <c r="C35" s="140"/>
      <c r="D35" s="140"/>
      <c r="E35" s="140"/>
      <c r="F35" s="141"/>
      <c r="G35" s="142"/>
      <c r="H35" s="144"/>
      <c r="I35" s="146"/>
      <c r="J35" s="147"/>
      <c r="K35" s="149"/>
      <c r="L35" s="151"/>
      <c r="M35" s="147"/>
      <c r="N35" s="149"/>
      <c r="O35" s="147"/>
      <c r="P35" s="167"/>
      <c r="Q35" s="147"/>
      <c r="R35" s="167"/>
      <c r="S35" s="162"/>
      <c r="T35" s="163"/>
      <c r="U35" s="165"/>
      <c r="V35" s="162"/>
      <c r="W35" s="163"/>
      <c r="X35" s="165"/>
      <c r="Y35" s="155"/>
      <c r="Z35" s="157"/>
      <c r="AA35" s="159"/>
      <c r="AB35" s="159"/>
      <c r="AC35" s="159"/>
      <c r="AD35" s="160"/>
      <c r="AE35" s="12" t="s">
        <v>67</v>
      </c>
      <c r="AF35" s="172" t="s">
        <v>164</v>
      </c>
      <c r="AG35" s="172" t="s">
        <v>113</v>
      </c>
      <c r="AH35" s="139"/>
      <c r="AI35" s="174"/>
      <c r="AJ35" s="174"/>
      <c r="AK35" s="174"/>
      <c r="AL35" s="175"/>
      <c r="AM35" s="179">
        <v>29</v>
      </c>
      <c r="AN35" s="179">
        <v>75</v>
      </c>
      <c r="AO35" s="153">
        <v>15</v>
      </c>
      <c r="AQ35" s="135">
        <f>IF(G35="x", 1,0)</f>
        <v>0</v>
      </c>
      <c r="AR35" s="135">
        <f>IF(H35="x", 1,0)</f>
        <v>0</v>
      </c>
      <c r="AU35" s="136">
        <f>IF(A35="","",1)</f>
        <v>1</v>
      </c>
    </row>
    <row r="36" spans="1:47" ht="18" customHeight="1" thickBot="1" x14ac:dyDescent="0.25">
      <c r="A36" s="138"/>
      <c r="B36" s="169" t="s">
        <v>204</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133726</v>
      </c>
      <c r="AF36" s="173"/>
      <c r="AG36" s="173"/>
      <c r="AH36" s="176"/>
      <c r="AI36" s="177"/>
      <c r="AJ36" s="177"/>
      <c r="AK36" s="177"/>
      <c r="AL36" s="178"/>
      <c r="AM36" s="180"/>
      <c r="AN36" s="180"/>
      <c r="AO36" s="154"/>
      <c r="AQ36" s="135"/>
      <c r="AR36" s="135"/>
      <c r="AU36" s="136"/>
    </row>
    <row r="37" spans="1:47" ht="18" customHeight="1" x14ac:dyDescent="0.2">
      <c r="A37" s="137">
        <v>43422</v>
      </c>
      <c r="B37" s="139" t="s">
        <v>205</v>
      </c>
      <c r="C37" s="140"/>
      <c r="D37" s="140"/>
      <c r="E37" s="140"/>
      <c r="F37" s="141"/>
      <c r="G37" s="142" t="s">
        <v>106</v>
      </c>
      <c r="H37" s="144"/>
      <c r="I37" s="146"/>
      <c r="J37" s="147">
        <v>25</v>
      </c>
      <c r="K37" s="149">
        <v>3</v>
      </c>
      <c r="L37" s="151">
        <v>1</v>
      </c>
      <c r="M37" s="147">
        <v>3</v>
      </c>
      <c r="N37" s="149">
        <v>6</v>
      </c>
      <c r="O37" s="147"/>
      <c r="P37" s="167"/>
      <c r="Q37" s="147"/>
      <c r="R37" s="167"/>
      <c r="S37" s="162"/>
      <c r="T37" s="163"/>
      <c r="U37" s="165"/>
      <c r="V37" s="162"/>
      <c r="W37" s="163"/>
      <c r="X37" s="165"/>
      <c r="Y37" s="155"/>
      <c r="Z37" s="157" t="s">
        <v>107</v>
      </c>
      <c r="AA37" s="159"/>
      <c r="AB37" s="159"/>
      <c r="AC37" s="159"/>
      <c r="AD37" s="160"/>
      <c r="AE37" s="12" t="s">
        <v>67</v>
      </c>
      <c r="AF37" s="172" t="s">
        <v>166</v>
      </c>
      <c r="AG37" s="172" t="s">
        <v>113</v>
      </c>
      <c r="AH37" s="139"/>
      <c r="AI37" s="174"/>
      <c r="AJ37" s="174"/>
      <c r="AK37" s="174"/>
      <c r="AL37" s="175"/>
      <c r="AM37" s="179">
        <v>29</v>
      </c>
      <c r="AN37" s="179">
        <v>30</v>
      </c>
      <c r="AO37" s="153">
        <v>8</v>
      </c>
      <c r="AQ37" s="135">
        <f>IF(G37="x", 1,0)</f>
        <v>1</v>
      </c>
      <c r="AR37" s="135">
        <f>IF(H37="x", 1,0)</f>
        <v>0</v>
      </c>
      <c r="AU37" s="136">
        <f>IF(A37="","",1)</f>
        <v>1</v>
      </c>
    </row>
    <row r="38" spans="1:47" ht="18" customHeight="1" thickBot="1" x14ac:dyDescent="0.25">
      <c r="A38" s="138"/>
      <c r="B38" s="169" t="s">
        <v>206</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109486</v>
      </c>
      <c r="AF38" s="173"/>
      <c r="AG38" s="173"/>
      <c r="AH38" s="176"/>
      <c r="AI38" s="177"/>
      <c r="AJ38" s="177"/>
      <c r="AK38" s="177"/>
      <c r="AL38" s="178"/>
      <c r="AM38" s="180"/>
      <c r="AN38" s="180"/>
      <c r="AO38" s="154"/>
      <c r="AQ38" s="135"/>
      <c r="AR38" s="135"/>
      <c r="AU38" s="136"/>
    </row>
    <row r="39" spans="1:47" ht="18" customHeight="1" x14ac:dyDescent="0.2">
      <c r="A39" s="137"/>
      <c r="B39" s="139" t="s">
        <v>207</v>
      </c>
      <c r="C39" s="140"/>
      <c r="D39" s="140"/>
      <c r="E39" s="140"/>
      <c r="F39" s="141"/>
      <c r="G39" s="142" t="s">
        <v>106</v>
      </c>
      <c r="H39" s="144"/>
      <c r="I39" s="146"/>
      <c r="J39" s="147">
        <v>25</v>
      </c>
      <c r="K39" s="149">
        <v>1</v>
      </c>
      <c r="L39" s="151">
        <v>2</v>
      </c>
      <c r="M39" s="147">
        <v>3</v>
      </c>
      <c r="N39" s="149">
        <v>3</v>
      </c>
      <c r="O39" s="147"/>
      <c r="P39" s="167"/>
      <c r="Q39" s="147"/>
      <c r="R39" s="167"/>
      <c r="S39" s="162"/>
      <c r="T39" s="163"/>
      <c r="U39" s="165"/>
      <c r="V39" s="162"/>
      <c r="W39" s="163"/>
      <c r="X39" s="165"/>
      <c r="Y39" s="155"/>
      <c r="Z39" s="157" t="s">
        <v>107</v>
      </c>
      <c r="AA39" s="159"/>
      <c r="AB39" s="159"/>
      <c r="AC39" s="159"/>
      <c r="AD39" s="160"/>
      <c r="AE39" s="12" t="s">
        <v>67</v>
      </c>
      <c r="AF39" s="172" t="s">
        <v>166</v>
      </c>
      <c r="AG39" s="172" t="s">
        <v>113</v>
      </c>
      <c r="AH39" s="139"/>
      <c r="AI39" s="174"/>
      <c r="AJ39" s="174"/>
      <c r="AK39" s="174"/>
      <c r="AL39" s="175"/>
      <c r="AM39" s="179">
        <v>29</v>
      </c>
      <c r="AN39" s="179">
        <v>30</v>
      </c>
      <c r="AO39" s="153">
        <v>6</v>
      </c>
      <c r="AQ39" s="135">
        <f>IF(G39="x", 1,0)</f>
        <v>1</v>
      </c>
      <c r="AR39" s="135">
        <f>IF(H39="x", 1,0)</f>
        <v>0</v>
      </c>
      <c r="AU39" s="136" t="str">
        <f>IF(A39="","",1)</f>
        <v/>
      </c>
    </row>
    <row r="40" spans="1:47" ht="18" customHeight="1" thickBot="1" x14ac:dyDescent="0.25">
      <c r="A40" s="138"/>
      <c r="B40" s="169" t="s">
        <v>208</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v>133806</v>
      </c>
      <c r="AF40" s="173"/>
      <c r="AG40" s="173"/>
      <c r="AH40" s="176"/>
      <c r="AI40" s="177"/>
      <c r="AJ40" s="177"/>
      <c r="AK40" s="177"/>
      <c r="AL40" s="178"/>
      <c r="AM40" s="180"/>
      <c r="AN40" s="180"/>
      <c r="AO40" s="154"/>
      <c r="AQ40" s="135"/>
      <c r="AR40" s="135"/>
      <c r="AU40" s="136"/>
    </row>
    <row r="41" spans="1:47" ht="18" customHeight="1" x14ac:dyDescent="0.2">
      <c r="A41" s="137">
        <v>43423</v>
      </c>
      <c r="B41" s="139" t="s">
        <v>209</v>
      </c>
      <c r="C41" s="140"/>
      <c r="D41" s="140"/>
      <c r="E41" s="140"/>
      <c r="F41" s="141"/>
      <c r="G41" s="142" t="s">
        <v>106</v>
      </c>
      <c r="H41" s="144"/>
      <c r="I41" s="146"/>
      <c r="J41" s="147">
        <v>30</v>
      </c>
      <c r="K41" s="149">
        <v>5</v>
      </c>
      <c r="L41" s="151">
        <v>4</v>
      </c>
      <c r="M41" s="147">
        <v>3</v>
      </c>
      <c r="N41" s="149">
        <v>16</v>
      </c>
      <c r="O41" s="147">
        <v>10</v>
      </c>
      <c r="P41" s="167">
        <v>3</v>
      </c>
      <c r="Q41" s="147"/>
      <c r="R41" s="167"/>
      <c r="S41" s="162" t="s">
        <v>200</v>
      </c>
      <c r="T41" s="163">
        <v>4</v>
      </c>
      <c r="U41" s="165">
        <v>0.245</v>
      </c>
      <c r="V41" s="162"/>
      <c r="W41" s="163"/>
      <c r="X41" s="165"/>
      <c r="Y41" s="155"/>
      <c r="Z41" s="157" t="s">
        <v>107</v>
      </c>
      <c r="AA41" s="159"/>
      <c r="AB41" s="159"/>
      <c r="AC41" s="159"/>
      <c r="AD41" s="160"/>
      <c r="AE41" s="12" t="s">
        <v>67</v>
      </c>
      <c r="AF41" s="172" t="s">
        <v>166</v>
      </c>
      <c r="AG41" s="172" t="s">
        <v>113</v>
      </c>
      <c r="AH41" s="139"/>
      <c r="AI41" s="174"/>
      <c r="AJ41" s="174"/>
      <c r="AK41" s="174"/>
      <c r="AL41" s="175"/>
      <c r="AM41" s="179">
        <v>29</v>
      </c>
      <c r="AN41" s="179">
        <v>120</v>
      </c>
      <c r="AO41" s="153">
        <v>5</v>
      </c>
      <c r="AQ41" s="135">
        <f>IF(G41="x", 1,0)</f>
        <v>1</v>
      </c>
      <c r="AR41" s="135">
        <f>IF(H41="x", 1,0)</f>
        <v>0</v>
      </c>
      <c r="AU41" s="136">
        <f>IF(A41="","",1)</f>
        <v>1</v>
      </c>
    </row>
    <row r="42" spans="1:47" ht="18" customHeight="1" thickBot="1" x14ac:dyDescent="0.25">
      <c r="A42" s="138"/>
      <c r="B42" s="169" t="s">
        <v>210</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v>133799</v>
      </c>
      <c r="AF42" s="173"/>
      <c r="AG42" s="173"/>
      <c r="AH42" s="176"/>
      <c r="AI42" s="177"/>
      <c r="AJ42" s="177"/>
      <c r="AK42" s="177"/>
      <c r="AL42" s="178"/>
      <c r="AM42" s="180"/>
      <c r="AN42" s="180"/>
      <c r="AO42" s="154"/>
      <c r="AQ42" s="135"/>
      <c r="AR42" s="135"/>
      <c r="AU42" s="136"/>
    </row>
    <row r="43" spans="1:47" ht="18" customHeight="1" x14ac:dyDescent="0.2">
      <c r="A43" s="137">
        <v>43424</v>
      </c>
      <c r="B43" s="139" t="s">
        <v>211</v>
      </c>
      <c r="C43" s="140"/>
      <c r="D43" s="140"/>
      <c r="E43" s="140"/>
      <c r="F43" s="141"/>
      <c r="G43" s="142" t="s">
        <v>106</v>
      </c>
      <c r="H43" s="144"/>
      <c r="I43" s="146"/>
      <c r="J43" s="147">
        <v>25</v>
      </c>
      <c r="K43" s="149">
        <v>1</v>
      </c>
      <c r="L43" s="151">
        <v>6</v>
      </c>
      <c r="M43" s="147">
        <v>3</v>
      </c>
      <c r="N43" s="149">
        <v>26</v>
      </c>
      <c r="O43" s="147">
        <v>5</v>
      </c>
      <c r="P43" s="167">
        <v>3</v>
      </c>
      <c r="Q43" s="147"/>
      <c r="R43" s="167"/>
      <c r="S43" s="162"/>
      <c r="T43" s="163"/>
      <c r="U43" s="165"/>
      <c r="V43" s="162"/>
      <c r="W43" s="163"/>
      <c r="X43" s="165"/>
      <c r="Y43" s="155"/>
      <c r="Z43" s="157" t="s">
        <v>108</v>
      </c>
      <c r="AA43" s="159"/>
      <c r="AB43" s="159"/>
      <c r="AC43" s="159"/>
      <c r="AD43" s="160"/>
      <c r="AE43" s="12" t="s">
        <v>67</v>
      </c>
      <c r="AF43" s="172" t="s">
        <v>166</v>
      </c>
      <c r="AG43" s="172" t="s">
        <v>113</v>
      </c>
      <c r="AH43" s="139" t="s">
        <v>213</v>
      </c>
      <c r="AI43" s="174"/>
      <c r="AJ43" s="174"/>
      <c r="AK43" s="174"/>
      <c r="AL43" s="175"/>
      <c r="AM43" s="179">
        <v>29</v>
      </c>
      <c r="AN43" s="179">
        <v>330</v>
      </c>
      <c r="AO43" s="153">
        <v>2</v>
      </c>
      <c r="AQ43" s="135">
        <f>IF(G43="x", 1,0)</f>
        <v>1</v>
      </c>
      <c r="AR43" s="135">
        <f>IF(H43="x", 1,0)</f>
        <v>0</v>
      </c>
      <c r="AU43" s="136">
        <f>IF(A43="","",1)</f>
        <v>1</v>
      </c>
    </row>
    <row r="44" spans="1:47" ht="18" customHeight="1" thickBot="1" x14ac:dyDescent="0.25">
      <c r="A44" s="138"/>
      <c r="B44" s="169" t="s">
        <v>212</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v>122726</v>
      </c>
      <c r="AF44" s="173"/>
      <c r="AG44" s="173"/>
      <c r="AH44" s="176"/>
      <c r="AI44" s="177"/>
      <c r="AJ44" s="177"/>
      <c r="AK44" s="177"/>
      <c r="AL44" s="178"/>
      <c r="AM44" s="180"/>
      <c r="AN44" s="180"/>
      <c r="AO44" s="154"/>
      <c r="AQ44" s="135"/>
      <c r="AR44" s="135"/>
      <c r="AU44" s="136"/>
    </row>
    <row r="45" spans="1:47" ht="18" customHeight="1" x14ac:dyDescent="0.2">
      <c r="A45" s="137">
        <v>43425</v>
      </c>
      <c r="B45" s="139" t="s">
        <v>214</v>
      </c>
      <c r="C45" s="140"/>
      <c r="D45" s="140"/>
      <c r="E45" s="140"/>
      <c r="F45" s="141"/>
      <c r="G45" s="142"/>
      <c r="H45" s="144"/>
      <c r="I45" s="146"/>
      <c r="J45" s="147"/>
      <c r="K45" s="149"/>
      <c r="L45" s="151"/>
      <c r="M45" s="147"/>
      <c r="N45" s="149"/>
      <c r="O45" s="147"/>
      <c r="P45" s="167"/>
      <c r="Q45" s="147"/>
      <c r="R45" s="167"/>
      <c r="S45" s="162"/>
      <c r="T45" s="163"/>
      <c r="U45" s="165"/>
      <c r="V45" s="162"/>
      <c r="W45" s="163"/>
      <c r="X45" s="165"/>
      <c r="Y45" s="155"/>
      <c r="Z45" s="157"/>
      <c r="AA45" s="159"/>
      <c r="AB45" s="159"/>
      <c r="AC45" s="159"/>
      <c r="AD45" s="160"/>
      <c r="AE45" s="12"/>
      <c r="AF45" s="172"/>
      <c r="AG45" s="172" t="s">
        <v>115</v>
      </c>
      <c r="AH45" s="139" t="s">
        <v>218</v>
      </c>
      <c r="AI45" s="174"/>
      <c r="AJ45" s="174"/>
      <c r="AK45" s="174"/>
      <c r="AL45" s="175"/>
      <c r="AM45" s="179">
        <v>28</v>
      </c>
      <c r="AN45" s="179">
        <v>300</v>
      </c>
      <c r="AO45" s="153">
        <v>5</v>
      </c>
      <c r="AQ45" s="135">
        <f>IF(G45="x", 1,0)</f>
        <v>0</v>
      </c>
      <c r="AR45" s="135">
        <f>IF(H45="x", 1,0)</f>
        <v>0</v>
      </c>
      <c r="AU45" s="136">
        <f>IF(A45="","",1)</f>
        <v>1</v>
      </c>
    </row>
    <row r="46" spans="1:47" ht="18" customHeight="1" thickBot="1" x14ac:dyDescent="0.25">
      <c r="A46" s="138"/>
      <c r="B46" s="169" t="s">
        <v>215</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c r="AF46" s="173"/>
      <c r="AG46" s="173"/>
      <c r="AH46" s="176"/>
      <c r="AI46" s="177"/>
      <c r="AJ46" s="177"/>
      <c r="AK46" s="177"/>
      <c r="AL46" s="178"/>
      <c r="AM46" s="180"/>
      <c r="AN46" s="180"/>
      <c r="AO46" s="154"/>
      <c r="AQ46" s="135"/>
      <c r="AR46" s="135"/>
      <c r="AU46" s="136"/>
    </row>
    <row r="47" spans="1:47" ht="18" customHeight="1" x14ac:dyDescent="0.2">
      <c r="A47" s="137">
        <v>43426</v>
      </c>
      <c r="B47" s="139" t="s">
        <v>216</v>
      </c>
      <c r="C47" s="140"/>
      <c r="D47" s="140"/>
      <c r="E47" s="140"/>
      <c r="F47" s="141"/>
      <c r="G47" s="142"/>
      <c r="H47" s="144"/>
      <c r="I47" s="146"/>
      <c r="J47" s="147"/>
      <c r="K47" s="149"/>
      <c r="L47" s="151"/>
      <c r="M47" s="147"/>
      <c r="N47" s="149"/>
      <c r="O47" s="147"/>
      <c r="P47" s="167"/>
      <c r="Q47" s="147"/>
      <c r="R47" s="167"/>
      <c r="S47" s="162"/>
      <c r="T47" s="163"/>
      <c r="U47" s="165"/>
      <c r="V47" s="162"/>
      <c r="W47" s="163"/>
      <c r="X47" s="165"/>
      <c r="Y47" s="155"/>
      <c r="Z47" s="157"/>
      <c r="AA47" s="159"/>
      <c r="AB47" s="159"/>
      <c r="AC47" s="159"/>
      <c r="AD47" s="160"/>
      <c r="AE47" s="12"/>
      <c r="AF47" s="172"/>
      <c r="AG47" s="172" t="s">
        <v>113</v>
      </c>
      <c r="AH47" s="139" t="s">
        <v>218</v>
      </c>
      <c r="AI47" s="174"/>
      <c r="AJ47" s="174"/>
      <c r="AK47" s="174"/>
      <c r="AL47" s="175"/>
      <c r="AM47" s="179">
        <v>29</v>
      </c>
      <c r="AN47" s="179">
        <v>240</v>
      </c>
      <c r="AO47" s="153">
        <v>3</v>
      </c>
      <c r="AQ47" s="135">
        <f>IF(G47="x", 1,0)</f>
        <v>0</v>
      </c>
      <c r="AR47" s="135">
        <f>IF(H47="x", 1,0)</f>
        <v>0</v>
      </c>
      <c r="AU47" s="136">
        <f>IF(A47="","",1)</f>
        <v>1</v>
      </c>
    </row>
    <row r="48" spans="1:47" ht="18" customHeight="1" thickBot="1" x14ac:dyDescent="0.25">
      <c r="A48" s="138"/>
      <c r="B48" s="169" t="s">
        <v>217</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c r="AF48" s="173"/>
      <c r="AG48" s="173"/>
      <c r="AH48" s="176"/>
      <c r="AI48" s="177"/>
      <c r="AJ48" s="177"/>
      <c r="AK48" s="177"/>
      <c r="AL48" s="178"/>
      <c r="AM48" s="180"/>
      <c r="AN48" s="180"/>
      <c r="AO48" s="154"/>
      <c r="AQ48" s="135"/>
      <c r="AR48" s="135"/>
      <c r="AU48" s="136"/>
    </row>
    <row r="49" spans="1:47" ht="18" customHeight="1" x14ac:dyDescent="0.2">
      <c r="A49" s="137">
        <v>43427</v>
      </c>
      <c r="B49" s="139" t="s">
        <v>219</v>
      </c>
      <c r="C49" s="140"/>
      <c r="D49" s="140"/>
      <c r="E49" s="140"/>
      <c r="F49" s="141"/>
      <c r="G49" s="142" t="s">
        <v>106</v>
      </c>
      <c r="H49" s="144"/>
      <c r="I49" s="146"/>
      <c r="J49" s="147">
        <v>15</v>
      </c>
      <c r="K49" s="149">
        <v>8</v>
      </c>
      <c r="L49" s="151">
        <v>5</v>
      </c>
      <c r="M49" s="147"/>
      <c r="N49" s="149"/>
      <c r="O49" s="147">
        <v>5</v>
      </c>
      <c r="P49" s="167">
        <v>1</v>
      </c>
      <c r="Q49" s="147"/>
      <c r="R49" s="167"/>
      <c r="S49" s="162" t="s">
        <v>200</v>
      </c>
      <c r="T49" s="163">
        <v>10</v>
      </c>
      <c r="U49" s="165">
        <v>0.38</v>
      </c>
      <c r="V49" s="162"/>
      <c r="W49" s="163"/>
      <c r="X49" s="165"/>
      <c r="Y49" s="155"/>
      <c r="Z49" s="157" t="s">
        <v>107</v>
      </c>
      <c r="AA49" s="159"/>
      <c r="AB49" s="159"/>
      <c r="AC49" s="159"/>
      <c r="AD49" s="160"/>
      <c r="AE49" s="12" t="s">
        <v>67</v>
      </c>
      <c r="AF49" s="172" t="s">
        <v>166</v>
      </c>
      <c r="AG49" s="172" t="s">
        <v>113</v>
      </c>
      <c r="AH49" s="139"/>
      <c r="AI49" s="174"/>
      <c r="AJ49" s="174"/>
      <c r="AK49" s="174"/>
      <c r="AL49" s="175"/>
      <c r="AM49" s="179">
        <v>29</v>
      </c>
      <c r="AN49" s="179">
        <v>170</v>
      </c>
      <c r="AO49" s="153">
        <v>4</v>
      </c>
      <c r="AQ49" s="135">
        <f>IF(G49="x", 1,0)</f>
        <v>1</v>
      </c>
      <c r="AR49" s="135">
        <f>IF(H49="x", 1,0)</f>
        <v>0</v>
      </c>
      <c r="AU49" s="136">
        <f>IF(A49="","",1)</f>
        <v>1</v>
      </c>
    </row>
    <row r="50" spans="1:47" ht="18" customHeight="1" thickBot="1" x14ac:dyDescent="0.25">
      <c r="A50" s="138"/>
      <c r="B50" s="169" t="s">
        <v>220</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117994</v>
      </c>
      <c r="AF50" s="173"/>
      <c r="AG50" s="173"/>
      <c r="AH50" s="176"/>
      <c r="AI50" s="177"/>
      <c r="AJ50" s="177"/>
      <c r="AK50" s="177"/>
      <c r="AL50" s="178"/>
      <c r="AM50" s="180"/>
      <c r="AN50" s="180"/>
      <c r="AO50" s="154"/>
      <c r="AQ50" s="135"/>
      <c r="AR50" s="135"/>
      <c r="AU50" s="136"/>
    </row>
    <row r="51" spans="1:47" ht="18" customHeight="1" x14ac:dyDescent="0.2">
      <c r="A51" s="137">
        <v>43428</v>
      </c>
      <c r="B51" s="139" t="s">
        <v>222</v>
      </c>
      <c r="C51" s="140"/>
      <c r="D51" s="140"/>
      <c r="E51" s="140"/>
      <c r="F51" s="141"/>
      <c r="G51" s="142" t="s">
        <v>106</v>
      </c>
      <c r="H51" s="144"/>
      <c r="I51" s="146"/>
      <c r="J51" s="147">
        <v>20</v>
      </c>
      <c r="K51" s="149">
        <v>5</v>
      </c>
      <c r="L51" s="151">
        <v>4</v>
      </c>
      <c r="M51" s="147">
        <v>3</v>
      </c>
      <c r="N51" s="149">
        <v>17</v>
      </c>
      <c r="O51" s="147">
        <v>4</v>
      </c>
      <c r="P51" s="167">
        <v>4</v>
      </c>
      <c r="Q51" s="147"/>
      <c r="R51" s="167"/>
      <c r="S51" s="162" t="s">
        <v>200</v>
      </c>
      <c r="T51" s="163">
        <v>4</v>
      </c>
      <c r="U51" s="165">
        <v>0.09</v>
      </c>
      <c r="V51" s="162"/>
      <c r="W51" s="163"/>
      <c r="X51" s="165"/>
      <c r="Y51" s="155"/>
      <c r="Z51" s="157" t="s">
        <v>107</v>
      </c>
      <c r="AA51" s="159"/>
      <c r="AB51" s="159"/>
      <c r="AC51" s="159"/>
      <c r="AD51" s="160"/>
      <c r="AE51" s="12" t="s">
        <v>67</v>
      </c>
      <c r="AF51" s="172" t="s">
        <v>166</v>
      </c>
      <c r="AG51" s="172" t="s">
        <v>113</v>
      </c>
      <c r="AH51" s="139"/>
      <c r="AI51" s="174"/>
      <c r="AJ51" s="174"/>
      <c r="AK51" s="174"/>
      <c r="AL51" s="175"/>
      <c r="AM51" s="179">
        <v>29</v>
      </c>
      <c r="AN51" s="179">
        <v>190</v>
      </c>
      <c r="AO51" s="153">
        <v>5</v>
      </c>
      <c r="AQ51" s="135">
        <f>IF(G51="x", 1,0)</f>
        <v>1</v>
      </c>
      <c r="AR51" s="135">
        <f>IF(H51="x", 1,0)</f>
        <v>0</v>
      </c>
      <c r="AU51" s="136">
        <f>IF(A51="","",1)</f>
        <v>1</v>
      </c>
    </row>
    <row r="52" spans="1:47" ht="18" customHeight="1" thickBot="1" x14ac:dyDescent="0.25">
      <c r="A52" s="138"/>
      <c r="B52" s="169" t="s">
        <v>221</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117994</v>
      </c>
      <c r="AF52" s="173"/>
      <c r="AG52" s="173"/>
      <c r="AH52" s="176"/>
      <c r="AI52" s="177"/>
      <c r="AJ52" s="177"/>
      <c r="AK52" s="177"/>
      <c r="AL52" s="178"/>
      <c r="AM52" s="180"/>
      <c r="AN52" s="180"/>
      <c r="AO52" s="154"/>
      <c r="AQ52" s="135"/>
      <c r="AR52" s="135"/>
      <c r="AU52" s="136"/>
    </row>
    <row r="53" spans="1:47" ht="18" customHeight="1" x14ac:dyDescent="0.2">
      <c r="A53" s="137">
        <v>43429</v>
      </c>
      <c r="B53" s="139" t="s">
        <v>223</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c r="AA53" s="159"/>
      <c r="AB53" s="159"/>
      <c r="AC53" s="159"/>
      <c r="AD53" s="160"/>
      <c r="AE53" s="12"/>
      <c r="AF53" s="172"/>
      <c r="AG53" s="172" t="s">
        <v>115</v>
      </c>
      <c r="AH53" s="139" t="s">
        <v>218</v>
      </c>
      <c r="AI53" s="174"/>
      <c r="AJ53" s="174"/>
      <c r="AK53" s="174"/>
      <c r="AL53" s="175"/>
      <c r="AM53" s="179">
        <v>29</v>
      </c>
      <c r="AN53" s="179">
        <v>190</v>
      </c>
      <c r="AO53" s="153">
        <v>8</v>
      </c>
      <c r="AQ53" s="135">
        <f>IF(G53="x", 1,0)</f>
        <v>0</v>
      </c>
      <c r="AR53" s="135">
        <f>IF(H53="x", 1,0)</f>
        <v>0</v>
      </c>
      <c r="AU53" s="136">
        <f>IF(A53="","",1)</f>
        <v>1</v>
      </c>
    </row>
    <row r="54" spans="1:47" ht="18" customHeight="1" thickBot="1" x14ac:dyDescent="0.25">
      <c r="A54" s="138"/>
      <c r="B54" s="169" t="s">
        <v>224</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c r="AF54" s="173"/>
      <c r="AG54" s="173"/>
      <c r="AH54" s="176"/>
      <c r="AI54" s="177"/>
      <c r="AJ54" s="177"/>
      <c r="AK54" s="177"/>
      <c r="AL54" s="178"/>
      <c r="AM54" s="180"/>
      <c r="AN54" s="180"/>
      <c r="AO54" s="154"/>
      <c r="AQ54" s="135"/>
      <c r="AR54" s="135"/>
      <c r="AU54" s="136"/>
    </row>
    <row r="55" spans="1:47" ht="18" customHeight="1" x14ac:dyDescent="0.2">
      <c r="A55" s="137">
        <v>43430</v>
      </c>
      <c r="B55" s="139" t="s">
        <v>225</v>
      </c>
      <c r="C55" s="140"/>
      <c r="D55" s="140"/>
      <c r="E55" s="140"/>
      <c r="F55" s="141"/>
      <c r="G55" s="142" t="s">
        <v>106</v>
      </c>
      <c r="H55" s="144"/>
      <c r="I55" s="146"/>
      <c r="J55" s="147">
        <v>30</v>
      </c>
      <c r="K55" s="149">
        <v>21</v>
      </c>
      <c r="L55" s="151">
        <v>7</v>
      </c>
      <c r="M55" s="147">
        <v>5</v>
      </c>
      <c r="N55" s="149">
        <v>10</v>
      </c>
      <c r="O55" s="147">
        <v>10</v>
      </c>
      <c r="P55" s="167">
        <v>14</v>
      </c>
      <c r="Q55" s="147"/>
      <c r="R55" s="167"/>
      <c r="S55" s="162" t="s">
        <v>200</v>
      </c>
      <c r="T55" s="163">
        <v>5</v>
      </c>
      <c r="U55" s="165">
        <v>0.16</v>
      </c>
      <c r="V55" s="162"/>
      <c r="W55" s="163"/>
      <c r="X55" s="165"/>
      <c r="Y55" s="155"/>
      <c r="Z55" s="157" t="s">
        <v>107</v>
      </c>
      <c r="AA55" s="159"/>
      <c r="AB55" s="159"/>
      <c r="AC55" s="159"/>
      <c r="AD55" s="160"/>
      <c r="AE55" s="12" t="s">
        <v>67</v>
      </c>
      <c r="AF55" s="172" t="s">
        <v>166</v>
      </c>
      <c r="AG55" s="172" t="s">
        <v>115</v>
      </c>
      <c r="AH55" s="139"/>
      <c r="AI55" s="174"/>
      <c r="AJ55" s="174"/>
      <c r="AK55" s="174"/>
      <c r="AL55" s="175"/>
      <c r="AM55" s="179">
        <v>29</v>
      </c>
      <c r="AN55" s="179">
        <v>100</v>
      </c>
      <c r="AO55" s="153">
        <v>5</v>
      </c>
      <c r="AQ55" s="135">
        <f>IF(G55="x", 1,0)</f>
        <v>1</v>
      </c>
      <c r="AR55" s="135">
        <f>IF(H55="x", 1,0)</f>
        <v>0</v>
      </c>
      <c r="AU55" s="136">
        <f>IF(A55="","",1)</f>
        <v>1</v>
      </c>
    </row>
    <row r="56" spans="1:47" ht="18" customHeight="1" thickBot="1" x14ac:dyDescent="0.25">
      <c r="A56" s="138"/>
      <c r="B56" s="169" t="s">
        <v>226</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122673</v>
      </c>
      <c r="AF56" s="173"/>
      <c r="AG56" s="173"/>
      <c r="AH56" s="176"/>
      <c r="AI56" s="177"/>
      <c r="AJ56" s="177"/>
      <c r="AK56" s="177"/>
      <c r="AL56" s="178"/>
      <c r="AM56" s="180"/>
      <c r="AN56" s="180"/>
      <c r="AO56" s="154"/>
      <c r="AQ56" s="135"/>
      <c r="AR56" s="135"/>
      <c r="AU56" s="136"/>
    </row>
    <row r="57" spans="1:47" ht="18" customHeight="1" x14ac:dyDescent="0.2">
      <c r="A57" s="137"/>
      <c r="B57" s="139" t="s">
        <v>227</v>
      </c>
      <c r="C57" s="140"/>
      <c r="D57" s="140"/>
      <c r="E57" s="140"/>
      <c r="F57" s="141"/>
      <c r="G57" s="142" t="s">
        <v>106</v>
      </c>
      <c r="H57" s="144"/>
      <c r="I57" s="146"/>
      <c r="J57" s="147"/>
      <c r="K57" s="149"/>
      <c r="L57" s="151"/>
      <c r="M57" s="147">
        <v>4</v>
      </c>
      <c r="N57" s="149">
        <v>2</v>
      </c>
      <c r="O57" s="147"/>
      <c r="P57" s="167"/>
      <c r="Q57" s="147"/>
      <c r="R57" s="167"/>
      <c r="S57" s="162" t="s">
        <v>200</v>
      </c>
      <c r="T57" s="163">
        <v>20</v>
      </c>
      <c r="U57" s="165">
        <v>0.52500000000000002</v>
      </c>
      <c r="V57" s="162"/>
      <c r="W57" s="163"/>
      <c r="X57" s="165"/>
      <c r="Y57" s="155" t="s">
        <v>106</v>
      </c>
      <c r="Z57" s="157"/>
      <c r="AA57" s="159"/>
      <c r="AB57" s="159"/>
      <c r="AC57" s="159"/>
      <c r="AD57" s="160"/>
      <c r="AE57" s="12"/>
      <c r="AF57" s="172"/>
      <c r="AG57" s="172" t="s">
        <v>115</v>
      </c>
      <c r="AH57" s="139" t="s">
        <v>229</v>
      </c>
      <c r="AI57" s="174"/>
      <c r="AJ57" s="174"/>
      <c r="AK57" s="174"/>
      <c r="AL57" s="175"/>
      <c r="AM57" s="179">
        <v>29</v>
      </c>
      <c r="AN57" s="179">
        <v>120</v>
      </c>
      <c r="AO57" s="153">
        <v>8</v>
      </c>
      <c r="AQ57" s="135">
        <f>IF(G57="x", 1,0)</f>
        <v>1</v>
      </c>
      <c r="AR57" s="135">
        <f>IF(H57="x", 1,0)</f>
        <v>0</v>
      </c>
      <c r="AU57" s="136" t="str">
        <f>IF(A57="","",2)</f>
        <v/>
      </c>
    </row>
    <row r="58" spans="1:47" ht="18" customHeight="1" thickBot="1" x14ac:dyDescent="0.25">
      <c r="A58" s="138"/>
      <c r="B58" s="169" t="s">
        <v>228</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c r="AF58" s="173"/>
      <c r="AG58" s="173"/>
      <c r="AH58" s="176"/>
      <c r="AI58" s="177"/>
      <c r="AJ58" s="177"/>
      <c r="AK58" s="177"/>
      <c r="AL58" s="178"/>
      <c r="AM58" s="180"/>
      <c r="AN58" s="180"/>
      <c r="AO58" s="154"/>
      <c r="AQ58" s="135"/>
      <c r="AR58" s="135"/>
      <c r="AU58" s="136"/>
    </row>
    <row r="59" spans="1:47" ht="18" customHeight="1" x14ac:dyDescent="0.2">
      <c r="A59" s="137">
        <v>43431</v>
      </c>
      <c r="B59" s="139" t="s">
        <v>230</v>
      </c>
      <c r="C59" s="140"/>
      <c r="D59" s="140"/>
      <c r="E59" s="140"/>
      <c r="F59" s="141"/>
      <c r="G59" s="142" t="s">
        <v>106</v>
      </c>
      <c r="H59" s="144"/>
      <c r="I59" s="146"/>
      <c r="J59" s="147"/>
      <c r="K59" s="149"/>
      <c r="L59" s="151">
        <v>2</v>
      </c>
      <c r="M59" s="147">
        <v>4</v>
      </c>
      <c r="N59" s="149">
        <v>3</v>
      </c>
      <c r="O59" s="147">
        <v>3</v>
      </c>
      <c r="P59" s="167">
        <v>1</v>
      </c>
      <c r="Q59" s="147"/>
      <c r="R59" s="167"/>
      <c r="S59" s="162"/>
      <c r="T59" s="163"/>
      <c r="U59" s="165"/>
      <c r="V59" s="162"/>
      <c r="W59" s="163"/>
      <c r="X59" s="165"/>
      <c r="Y59" s="155"/>
      <c r="Z59" s="157" t="s">
        <v>108</v>
      </c>
      <c r="AA59" s="159"/>
      <c r="AB59" s="159"/>
      <c r="AC59" s="159"/>
      <c r="AD59" s="160"/>
      <c r="AE59" s="12" t="s">
        <v>67</v>
      </c>
      <c r="AF59" s="172" t="s">
        <v>166</v>
      </c>
      <c r="AG59" s="172" t="s">
        <v>115</v>
      </c>
      <c r="AH59" s="139" t="s">
        <v>232</v>
      </c>
      <c r="AI59" s="174"/>
      <c r="AJ59" s="174"/>
      <c r="AK59" s="174"/>
      <c r="AL59" s="175"/>
      <c r="AM59" s="179">
        <v>29</v>
      </c>
      <c r="AN59" s="179">
        <v>330</v>
      </c>
      <c r="AO59" s="153">
        <v>6</v>
      </c>
      <c r="AQ59" s="135">
        <f>IF(G59="x", 1,0)</f>
        <v>1</v>
      </c>
      <c r="AR59" s="135">
        <f>IF(H59="x", 1,0)</f>
        <v>0</v>
      </c>
      <c r="AU59" s="136">
        <f>IF(A59="","",2)</f>
        <v>2</v>
      </c>
    </row>
    <row r="60" spans="1:47" ht="18" customHeight="1" thickBot="1" x14ac:dyDescent="0.25">
      <c r="A60" s="138"/>
      <c r="B60" s="169" t="s">
        <v>231</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v>127638</v>
      </c>
      <c r="AF60" s="173"/>
      <c r="AG60" s="173"/>
      <c r="AH60" s="176"/>
      <c r="AI60" s="177"/>
      <c r="AJ60" s="177"/>
      <c r="AK60" s="177"/>
      <c r="AL60" s="178"/>
      <c r="AM60" s="180"/>
      <c r="AN60" s="180"/>
      <c r="AO60" s="154"/>
      <c r="AQ60" s="135"/>
      <c r="AR60" s="135"/>
      <c r="AU60" s="136"/>
    </row>
    <row r="61" spans="1:47" ht="18" customHeight="1" x14ac:dyDescent="0.2">
      <c r="A61" s="137"/>
      <c r="B61" s="139" t="s">
        <v>233</v>
      </c>
      <c r="C61" s="140"/>
      <c r="D61" s="140"/>
      <c r="E61" s="140"/>
      <c r="F61" s="141"/>
      <c r="G61" s="142" t="s">
        <v>106</v>
      </c>
      <c r="H61" s="144"/>
      <c r="I61" s="146"/>
      <c r="J61" s="147"/>
      <c r="K61" s="149"/>
      <c r="L61" s="151">
        <v>3</v>
      </c>
      <c r="M61" s="147">
        <v>2</v>
      </c>
      <c r="N61" s="149">
        <v>4</v>
      </c>
      <c r="O61" s="147">
        <v>3</v>
      </c>
      <c r="P61" s="167">
        <v>1</v>
      </c>
      <c r="Q61" s="147"/>
      <c r="R61" s="167"/>
      <c r="S61" s="162" t="s">
        <v>200</v>
      </c>
      <c r="T61" s="163">
        <v>10</v>
      </c>
      <c r="U61" s="165">
        <v>0.52500000000000002</v>
      </c>
      <c r="V61" s="162"/>
      <c r="W61" s="163"/>
      <c r="X61" s="165"/>
      <c r="Y61" s="155"/>
      <c r="Z61" s="157" t="s">
        <v>108</v>
      </c>
      <c r="AA61" s="159"/>
      <c r="AB61" s="159"/>
      <c r="AC61" s="159"/>
      <c r="AD61" s="160"/>
      <c r="AE61" s="12" t="s">
        <v>67</v>
      </c>
      <c r="AF61" s="172" t="s">
        <v>166</v>
      </c>
      <c r="AG61" s="172" t="s">
        <v>115</v>
      </c>
      <c r="AH61" s="139" t="s">
        <v>232</v>
      </c>
      <c r="AI61" s="174"/>
      <c r="AJ61" s="174"/>
      <c r="AK61" s="174"/>
      <c r="AL61" s="175"/>
      <c r="AM61" s="179">
        <v>29</v>
      </c>
      <c r="AN61" s="179">
        <v>300</v>
      </c>
      <c r="AO61" s="153">
        <v>8</v>
      </c>
      <c r="AQ61" s="135">
        <f>IF(G61="x", 1,0)</f>
        <v>1</v>
      </c>
      <c r="AR61" s="135">
        <f>IF(H61="x", 1,0)</f>
        <v>0</v>
      </c>
      <c r="AU61" s="136" t="str">
        <f>IF(A61="","",2)</f>
        <v/>
      </c>
    </row>
    <row r="62" spans="1:47" ht="18" customHeight="1" thickBot="1" x14ac:dyDescent="0.25">
      <c r="A62" s="138"/>
      <c r="B62" s="169" t="s">
        <v>234</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v>133779</v>
      </c>
      <c r="AF62" s="173"/>
      <c r="AG62" s="173"/>
      <c r="AH62" s="176"/>
      <c r="AI62" s="177"/>
      <c r="AJ62" s="177"/>
      <c r="AK62" s="177"/>
      <c r="AL62" s="178"/>
      <c r="AM62" s="180"/>
      <c r="AN62" s="180"/>
      <c r="AO62" s="154"/>
      <c r="AQ62" s="135"/>
      <c r="AR62" s="135"/>
      <c r="AU62" s="136"/>
    </row>
    <row r="63" spans="1:47" ht="18" customHeight="1" x14ac:dyDescent="0.2">
      <c r="A63" s="137">
        <v>43432</v>
      </c>
      <c r="B63" s="139" t="s">
        <v>235</v>
      </c>
      <c r="C63" s="140"/>
      <c r="D63" s="140"/>
      <c r="E63" s="140"/>
      <c r="F63" s="141"/>
      <c r="G63" s="142" t="s">
        <v>106</v>
      </c>
      <c r="H63" s="144"/>
      <c r="I63" s="146"/>
      <c r="J63" s="147">
        <v>20</v>
      </c>
      <c r="K63" s="149">
        <v>2</v>
      </c>
      <c r="L63" s="151">
        <v>2</v>
      </c>
      <c r="M63" s="147"/>
      <c r="N63" s="149"/>
      <c r="O63" s="147">
        <v>5</v>
      </c>
      <c r="P63" s="167">
        <v>1</v>
      </c>
      <c r="Q63" s="147"/>
      <c r="R63" s="167"/>
      <c r="S63" s="162" t="s">
        <v>200</v>
      </c>
      <c r="T63" s="163">
        <v>5</v>
      </c>
      <c r="U63" s="165">
        <v>0.17499999999999999</v>
      </c>
      <c r="V63" s="162"/>
      <c r="W63" s="163"/>
      <c r="X63" s="165"/>
      <c r="Y63" s="155"/>
      <c r="Z63" s="157" t="s">
        <v>107</v>
      </c>
      <c r="AA63" s="159"/>
      <c r="AB63" s="159"/>
      <c r="AC63" s="159"/>
      <c r="AD63" s="160"/>
      <c r="AE63" s="12" t="s">
        <v>67</v>
      </c>
      <c r="AF63" s="172" t="s">
        <v>166</v>
      </c>
      <c r="AG63" s="172" t="s">
        <v>115</v>
      </c>
      <c r="AH63" s="139"/>
      <c r="AI63" s="174"/>
      <c r="AJ63" s="174"/>
      <c r="AK63" s="174"/>
      <c r="AL63" s="175"/>
      <c r="AM63" s="179">
        <v>30</v>
      </c>
      <c r="AN63" s="179">
        <v>240</v>
      </c>
      <c r="AO63" s="153">
        <v>4</v>
      </c>
      <c r="AQ63" s="135">
        <f>IF(G63="x", 1,0)</f>
        <v>1</v>
      </c>
      <c r="AR63" s="135">
        <f>IF(H63="x", 1,0)</f>
        <v>0</v>
      </c>
      <c r="AU63" s="136">
        <f>IF(A63="","",2)</f>
        <v>2</v>
      </c>
    </row>
    <row r="64" spans="1:47" ht="18" customHeight="1" thickBot="1" x14ac:dyDescent="0.25">
      <c r="A64" s="138"/>
      <c r="B64" s="169" t="s">
        <v>236</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124985</v>
      </c>
      <c r="AF64" s="173"/>
      <c r="AG64" s="173"/>
      <c r="AH64" s="176"/>
      <c r="AI64" s="177"/>
      <c r="AJ64" s="177"/>
      <c r="AK64" s="177"/>
      <c r="AL64" s="178"/>
      <c r="AM64" s="180"/>
      <c r="AN64" s="180"/>
      <c r="AO64" s="154"/>
      <c r="AQ64" s="135"/>
      <c r="AR64" s="135"/>
      <c r="AU64" s="136"/>
    </row>
    <row r="65" spans="1:47" ht="18" customHeight="1" x14ac:dyDescent="0.2">
      <c r="A65" s="137">
        <v>43433</v>
      </c>
      <c r="B65" s="139" t="s">
        <v>237</v>
      </c>
      <c r="C65" s="140"/>
      <c r="D65" s="140"/>
      <c r="E65" s="140"/>
      <c r="F65" s="141"/>
      <c r="G65" s="142" t="s">
        <v>106</v>
      </c>
      <c r="H65" s="144"/>
      <c r="I65" s="146"/>
      <c r="J65" s="147">
        <v>20</v>
      </c>
      <c r="K65" s="149">
        <v>14</v>
      </c>
      <c r="L65" s="151">
        <v>3</v>
      </c>
      <c r="M65" s="147"/>
      <c r="N65" s="149"/>
      <c r="O65" s="147"/>
      <c r="P65" s="167"/>
      <c r="Q65" s="147"/>
      <c r="R65" s="167"/>
      <c r="S65" s="162"/>
      <c r="T65" s="163"/>
      <c r="U65" s="165"/>
      <c r="V65" s="162"/>
      <c r="W65" s="163"/>
      <c r="X65" s="165"/>
      <c r="Y65" s="155" t="s">
        <v>106</v>
      </c>
      <c r="Z65" s="157"/>
      <c r="AA65" s="159"/>
      <c r="AB65" s="159"/>
      <c r="AC65" s="159"/>
      <c r="AD65" s="160"/>
      <c r="AE65" s="12"/>
      <c r="AF65" s="172"/>
      <c r="AG65" s="172" t="s">
        <v>115</v>
      </c>
      <c r="AH65" s="139"/>
      <c r="AI65" s="174"/>
      <c r="AJ65" s="174"/>
      <c r="AK65" s="174"/>
      <c r="AL65" s="175"/>
      <c r="AM65" s="179">
        <v>29</v>
      </c>
      <c r="AN65" s="179">
        <v>290</v>
      </c>
      <c r="AO65" s="153">
        <v>2</v>
      </c>
      <c r="AQ65" s="135">
        <f>IF(G65="x", 1,0)</f>
        <v>1</v>
      </c>
      <c r="AR65" s="135">
        <f>IF(H65="x", 1,0)</f>
        <v>0</v>
      </c>
      <c r="AU65" s="136">
        <f>IF(A65="","",2)</f>
        <v>2</v>
      </c>
    </row>
    <row r="66" spans="1:47" ht="18" customHeight="1" thickBot="1" x14ac:dyDescent="0.25">
      <c r="A66" s="138"/>
      <c r="B66" s="169" t="s">
        <v>238</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c r="AF66" s="173"/>
      <c r="AG66" s="173"/>
      <c r="AH66" s="176"/>
      <c r="AI66" s="177"/>
      <c r="AJ66" s="177"/>
      <c r="AK66" s="177"/>
      <c r="AL66" s="178"/>
      <c r="AM66" s="180"/>
      <c r="AN66" s="180"/>
      <c r="AO66" s="154"/>
      <c r="AQ66" s="135"/>
      <c r="AR66" s="135"/>
      <c r="AU66" s="136"/>
    </row>
    <row r="67" spans="1:47" ht="18" customHeight="1" x14ac:dyDescent="0.2">
      <c r="A67" s="137">
        <v>43434</v>
      </c>
      <c r="B67" s="139" t="s">
        <v>240</v>
      </c>
      <c r="C67" s="140"/>
      <c r="D67" s="140"/>
      <c r="E67" s="140"/>
      <c r="F67" s="141"/>
      <c r="G67" s="142" t="s">
        <v>106</v>
      </c>
      <c r="H67" s="144"/>
      <c r="I67" s="146"/>
      <c r="J67" s="147">
        <v>20</v>
      </c>
      <c r="K67" s="149">
        <v>1</v>
      </c>
      <c r="L67" s="151">
        <v>4</v>
      </c>
      <c r="M67" s="147">
        <v>3</v>
      </c>
      <c r="N67" s="149">
        <v>3</v>
      </c>
      <c r="O67" s="147">
        <v>3</v>
      </c>
      <c r="P67" s="167">
        <v>2</v>
      </c>
      <c r="Q67" s="147"/>
      <c r="R67" s="167"/>
      <c r="S67" s="162" t="s">
        <v>200</v>
      </c>
      <c r="T67" s="163">
        <v>6</v>
      </c>
      <c r="U67" s="165">
        <v>0.5</v>
      </c>
      <c r="V67" s="162"/>
      <c r="W67" s="163"/>
      <c r="X67" s="165"/>
      <c r="Y67" s="155"/>
      <c r="Z67" s="157" t="s">
        <v>108</v>
      </c>
      <c r="AA67" s="159"/>
      <c r="AB67" s="159"/>
      <c r="AC67" s="159"/>
      <c r="AD67" s="160"/>
      <c r="AE67" s="12"/>
      <c r="AF67" s="172" t="s">
        <v>166</v>
      </c>
      <c r="AG67" s="172" t="s">
        <v>115</v>
      </c>
      <c r="AH67" s="139" t="s">
        <v>232</v>
      </c>
      <c r="AI67" s="174"/>
      <c r="AJ67" s="174"/>
      <c r="AK67" s="174"/>
      <c r="AL67" s="175"/>
      <c r="AM67" s="179">
        <v>29</v>
      </c>
      <c r="AN67" s="179">
        <v>60</v>
      </c>
      <c r="AO67" s="153">
        <v>1</v>
      </c>
      <c r="AQ67" s="135">
        <f>IF(G67="x", 1,0)</f>
        <v>1</v>
      </c>
      <c r="AR67" s="135">
        <f>IF(H67="x", 1,0)</f>
        <v>0</v>
      </c>
      <c r="AU67" s="136">
        <f>IF(A67="","",2)</f>
        <v>2</v>
      </c>
    </row>
    <row r="68" spans="1:47" ht="18" customHeight="1" thickBot="1" x14ac:dyDescent="0.25">
      <c r="A68" s="138"/>
      <c r="B68" s="169" t="s">
        <v>239</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c r="AF68" s="173"/>
      <c r="AG68" s="173"/>
      <c r="AH68" s="176"/>
      <c r="AI68" s="177"/>
      <c r="AJ68" s="177"/>
      <c r="AK68" s="177"/>
      <c r="AL68" s="178"/>
      <c r="AM68" s="180"/>
      <c r="AN68" s="180"/>
      <c r="AO68" s="154"/>
      <c r="AQ68" s="135"/>
      <c r="AR68" s="135"/>
      <c r="AU68" s="136"/>
    </row>
    <row r="69" spans="1:47" ht="18" customHeight="1" x14ac:dyDescent="0.2">
      <c r="A69" s="137"/>
      <c r="B69" s="139" t="s">
        <v>241</v>
      </c>
      <c r="C69" s="140"/>
      <c r="D69" s="140"/>
      <c r="E69" s="140"/>
      <c r="F69" s="141"/>
      <c r="G69" s="142"/>
      <c r="H69" s="144" t="s">
        <v>106</v>
      </c>
      <c r="I69" s="146"/>
      <c r="J69" s="147"/>
      <c r="K69" s="149"/>
      <c r="L69" s="151"/>
      <c r="M69" s="147"/>
      <c r="N69" s="149"/>
      <c r="O69" s="147"/>
      <c r="P69" s="167"/>
      <c r="Q69" s="147"/>
      <c r="R69" s="167"/>
      <c r="S69" s="162"/>
      <c r="T69" s="163"/>
      <c r="U69" s="165"/>
      <c r="V69" s="162"/>
      <c r="W69" s="163"/>
      <c r="X69" s="165"/>
      <c r="Y69" s="155" t="s">
        <v>106</v>
      </c>
      <c r="Z69" s="157"/>
      <c r="AA69" s="159"/>
      <c r="AB69" s="159"/>
      <c r="AC69" s="159"/>
      <c r="AD69" s="160"/>
      <c r="AE69" s="12"/>
      <c r="AF69" s="172"/>
      <c r="AG69" s="172" t="s">
        <v>115</v>
      </c>
      <c r="AH69" s="139" t="s">
        <v>243</v>
      </c>
      <c r="AI69" s="174"/>
      <c r="AJ69" s="174"/>
      <c r="AK69" s="174"/>
      <c r="AL69" s="175"/>
      <c r="AM69" s="179">
        <v>29</v>
      </c>
      <c r="AN69" s="179">
        <v>50</v>
      </c>
      <c r="AO69" s="153">
        <v>2</v>
      </c>
      <c r="AQ69" s="135">
        <f>IF(G69="x", 1,0)</f>
        <v>0</v>
      </c>
      <c r="AR69" s="135">
        <f>IF(H69="x", 1,0)</f>
        <v>1</v>
      </c>
      <c r="AU69" s="136" t="str">
        <f>IF(A69="","",2)</f>
        <v/>
      </c>
    </row>
    <row r="70" spans="1:47" ht="18" customHeight="1" thickBot="1" x14ac:dyDescent="0.25">
      <c r="A70" s="138"/>
      <c r="B70" s="169" t="s">
        <v>242</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c r="AF70" s="173"/>
      <c r="AG70" s="173"/>
      <c r="AH70" s="176"/>
      <c r="AI70" s="177"/>
      <c r="AJ70" s="177"/>
      <c r="AK70" s="177"/>
      <c r="AL70" s="178"/>
      <c r="AM70" s="180"/>
      <c r="AN70" s="180"/>
      <c r="AO70" s="154"/>
      <c r="AQ70" s="135"/>
      <c r="AR70" s="135"/>
      <c r="AU70" s="136"/>
    </row>
    <row r="71" spans="1:47" ht="18" customHeight="1" x14ac:dyDescent="0.2">
      <c r="A71" s="137">
        <v>43435</v>
      </c>
      <c r="B71" s="139" t="s">
        <v>233</v>
      </c>
      <c r="C71" s="140"/>
      <c r="D71" s="140"/>
      <c r="E71" s="140"/>
      <c r="F71" s="141"/>
      <c r="G71" s="142" t="s">
        <v>106</v>
      </c>
      <c r="H71" s="144"/>
      <c r="I71" s="146"/>
      <c r="J71" s="147"/>
      <c r="K71" s="149"/>
      <c r="L71" s="151">
        <v>4</v>
      </c>
      <c r="M71" s="147"/>
      <c r="N71" s="149"/>
      <c r="O71" s="147">
        <v>3</v>
      </c>
      <c r="P71" s="167">
        <v>1</v>
      </c>
      <c r="Q71" s="147"/>
      <c r="R71" s="167"/>
      <c r="S71" s="162" t="s">
        <v>200</v>
      </c>
      <c r="T71" s="163">
        <v>4</v>
      </c>
      <c r="U71" s="165">
        <v>1.3</v>
      </c>
      <c r="V71" s="162"/>
      <c r="W71" s="163"/>
      <c r="X71" s="165"/>
      <c r="Y71" s="155"/>
      <c r="Z71" s="157" t="s">
        <v>107</v>
      </c>
      <c r="AA71" s="159"/>
      <c r="AB71" s="159"/>
      <c r="AC71" s="159"/>
      <c r="AD71" s="160"/>
      <c r="AE71" s="12" t="s">
        <v>67</v>
      </c>
      <c r="AF71" s="172" t="s">
        <v>166</v>
      </c>
      <c r="AG71" s="172" t="s">
        <v>115</v>
      </c>
      <c r="AH71" s="139" t="s">
        <v>245</v>
      </c>
      <c r="AI71" s="174"/>
      <c r="AJ71" s="174"/>
      <c r="AK71" s="174"/>
      <c r="AL71" s="175"/>
      <c r="AM71" s="179">
        <v>29</v>
      </c>
      <c r="AN71" s="179">
        <v>10</v>
      </c>
      <c r="AO71" s="153">
        <v>1</v>
      </c>
      <c r="AQ71" s="135">
        <f>IF(G71="x", 1,0)</f>
        <v>1</v>
      </c>
      <c r="AR71" s="135">
        <f>IF(H71="x", 1,0)</f>
        <v>0</v>
      </c>
      <c r="AU71" s="136">
        <f>IF(A71="","",2)</f>
        <v>2</v>
      </c>
    </row>
    <row r="72" spans="1:47" ht="18" customHeight="1" thickBot="1" x14ac:dyDescent="0.25">
      <c r="A72" s="138"/>
      <c r="B72" s="169" t="s">
        <v>244</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v>133765</v>
      </c>
      <c r="AF72" s="173"/>
      <c r="AG72" s="173"/>
      <c r="AH72" s="176"/>
      <c r="AI72" s="177"/>
      <c r="AJ72" s="177"/>
      <c r="AK72" s="177"/>
      <c r="AL72" s="178"/>
      <c r="AM72" s="180"/>
      <c r="AN72" s="180"/>
      <c r="AO72" s="154"/>
      <c r="AQ72" s="135"/>
      <c r="AR72" s="135"/>
      <c r="AU72" s="136"/>
    </row>
    <row r="73" spans="1:47" ht="18" customHeight="1" x14ac:dyDescent="0.2">
      <c r="A73" s="137"/>
      <c r="B73" s="139" t="s">
        <v>233</v>
      </c>
      <c r="C73" s="140"/>
      <c r="D73" s="140"/>
      <c r="E73" s="140"/>
      <c r="F73" s="141"/>
      <c r="G73" s="142" t="s">
        <v>106</v>
      </c>
      <c r="H73" s="144"/>
      <c r="I73" s="146"/>
      <c r="J73" s="147"/>
      <c r="K73" s="149"/>
      <c r="L73" s="151">
        <v>6</v>
      </c>
      <c r="M73" s="147">
        <v>2</v>
      </c>
      <c r="N73" s="149">
        <v>2</v>
      </c>
      <c r="O73" s="147">
        <v>2</v>
      </c>
      <c r="P73" s="167">
        <v>2</v>
      </c>
      <c r="Q73" s="147"/>
      <c r="R73" s="167"/>
      <c r="S73" s="162" t="s">
        <v>200</v>
      </c>
      <c r="T73" s="163">
        <v>4</v>
      </c>
      <c r="U73" s="165">
        <v>0.3</v>
      </c>
      <c r="V73" s="162"/>
      <c r="W73" s="163"/>
      <c r="X73" s="165"/>
      <c r="Y73" s="155"/>
      <c r="Z73" s="157" t="s">
        <v>107</v>
      </c>
      <c r="AA73" s="159"/>
      <c r="AB73" s="159"/>
      <c r="AC73" s="159"/>
      <c r="AD73" s="160"/>
      <c r="AE73" s="12" t="s">
        <v>67</v>
      </c>
      <c r="AF73" s="172" t="s">
        <v>166</v>
      </c>
      <c r="AG73" s="172" t="s">
        <v>113</v>
      </c>
      <c r="AH73" s="139"/>
      <c r="AI73" s="174"/>
      <c r="AJ73" s="174"/>
      <c r="AK73" s="174"/>
      <c r="AL73" s="175"/>
      <c r="AM73" s="179">
        <v>29</v>
      </c>
      <c r="AN73" s="179">
        <v>310</v>
      </c>
      <c r="AO73" s="153">
        <v>8</v>
      </c>
      <c r="AQ73" s="135">
        <f>IF(G73="x", 1,0)</f>
        <v>1</v>
      </c>
      <c r="AR73" s="135">
        <f>IF(H73="x", 1,0)</f>
        <v>0</v>
      </c>
      <c r="AU73" s="136" t="str">
        <f>IF(A73="","",2)</f>
        <v/>
      </c>
    </row>
    <row r="74" spans="1:47" ht="18" customHeight="1" thickBot="1" x14ac:dyDescent="0.25">
      <c r="A74" s="138"/>
      <c r="B74" s="169" t="s">
        <v>246</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v>118338</v>
      </c>
      <c r="AF74" s="173"/>
      <c r="AG74" s="173"/>
      <c r="AH74" s="176"/>
      <c r="AI74" s="177"/>
      <c r="AJ74" s="177"/>
      <c r="AK74" s="177"/>
      <c r="AL74" s="178"/>
      <c r="AM74" s="180"/>
      <c r="AN74" s="180"/>
      <c r="AO74" s="154"/>
      <c r="AQ74" s="135"/>
      <c r="AR74" s="135"/>
      <c r="AU74" s="136"/>
    </row>
    <row r="75" spans="1:47" ht="18" customHeight="1" x14ac:dyDescent="0.2">
      <c r="A75" s="137">
        <v>43436</v>
      </c>
      <c r="B75" s="139" t="s">
        <v>247</v>
      </c>
      <c r="C75" s="140"/>
      <c r="D75" s="140"/>
      <c r="E75" s="140"/>
      <c r="F75" s="141"/>
      <c r="G75" s="142" t="s">
        <v>106</v>
      </c>
      <c r="H75" s="144"/>
      <c r="I75" s="146"/>
      <c r="J75" s="147"/>
      <c r="K75" s="149"/>
      <c r="L75" s="151">
        <v>4</v>
      </c>
      <c r="M75" s="147">
        <v>2</v>
      </c>
      <c r="N75" s="149">
        <v>6</v>
      </c>
      <c r="O75" s="147">
        <v>2</v>
      </c>
      <c r="P75" s="167">
        <v>2</v>
      </c>
      <c r="Q75" s="147"/>
      <c r="R75" s="167"/>
      <c r="S75" s="162" t="s">
        <v>200</v>
      </c>
      <c r="T75" s="163">
        <v>6</v>
      </c>
      <c r="U75" s="165">
        <v>0.42499999999999999</v>
      </c>
      <c r="V75" s="162"/>
      <c r="W75" s="163"/>
      <c r="X75" s="165"/>
      <c r="Y75" s="155"/>
      <c r="Z75" s="157" t="s">
        <v>107</v>
      </c>
      <c r="AA75" s="159"/>
      <c r="AB75" s="159"/>
      <c r="AC75" s="159"/>
      <c r="AD75" s="160"/>
      <c r="AE75" s="12" t="s">
        <v>67</v>
      </c>
      <c r="AF75" s="172" t="s">
        <v>166</v>
      </c>
      <c r="AG75" s="172" t="s">
        <v>113</v>
      </c>
      <c r="AH75" s="139"/>
      <c r="AI75" s="174"/>
      <c r="AJ75" s="174"/>
      <c r="AK75" s="174"/>
      <c r="AL75" s="175"/>
      <c r="AM75" s="179">
        <v>29</v>
      </c>
      <c r="AN75" s="179">
        <v>310</v>
      </c>
      <c r="AO75" s="153">
        <v>10</v>
      </c>
      <c r="AQ75" s="135">
        <f>IF(G75="x", 1,0)</f>
        <v>1</v>
      </c>
      <c r="AR75" s="135">
        <f>IF(H75="x", 1,0)</f>
        <v>0</v>
      </c>
      <c r="AU75" s="136">
        <f>IF(A75="","",2)</f>
        <v>2</v>
      </c>
    </row>
    <row r="76" spans="1:47" ht="18" customHeight="1" thickBot="1" x14ac:dyDescent="0.25">
      <c r="A76" s="138"/>
      <c r="B76" s="169" t="s">
        <v>248</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v>133725</v>
      </c>
      <c r="AF76" s="173"/>
      <c r="AG76" s="173"/>
      <c r="AH76" s="176"/>
      <c r="AI76" s="177"/>
      <c r="AJ76" s="177"/>
      <c r="AK76" s="177"/>
      <c r="AL76" s="178"/>
      <c r="AM76" s="180"/>
      <c r="AN76" s="180"/>
      <c r="AO76" s="154"/>
      <c r="AQ76" s="135"/>
      <c r="AR76" s="135"/>
      <c r="AU76" s="136"/>
    </row>
    <row r="77" spans="1:47" ht="18" customHeight="1" x14ac:dyDescent="0.2">
      <c r="A77" s="137"/>
      <c r="B77" s="139" t="s">
        <v>249</v>
      </c>
      <c r="C77" s="140"/>
      <c r="D77" s="140"/>
      <c r="E77" s="140"/>
      <c r="F77" s="141"/>
      <c r="G77" s="142" t="s">
        <v>106</v>
      </c>
      <c r="H77" s="144"/>
      <c r="I77" s="146"/>
      <c r="J77" s="147"/>
      <c r="K77" s="149"/>
      <c r="L77" s="151">
        <v>4</v>
      </c>
      <c r="M77" s="147">
        <v>2</v>
      </c>
      <c r="N77" s="149">
        <v>1</v>
      </c>
      <c r="O77" s="147">
        <v>2</v>
      </c>
      <c r="P77" s="167">
        <v>2</v>
      </c>
      <c r="Q77" s="147"/>
      <c r="R77" s="167"/>
      <c r="S77" s="162" t="s">
        <v>200</v>
      </c>
      <c r="T77" s="163">
        <v>5</v>
      </c>
      <c r="U77" s="165">
        <v>0.65</v>
      </c>
      <c r="V77" s="162"/>
      <c r="W77" s="163"/>
      <c r="X77" s="165"/>
      <c r="Y77" s="155"/>
      <c r="Z77" s="157" t="s">
        <v>107</v>
      </c>
      <c r="AA77" s="159"/>
      <c r="AB77" s="159"/>
      <c r="AC77" s="159"/>
      <c r="AD77" s="160"/>
      <c r="AE77" s="12" t="s">
        <v>67</v>
      </c>
      <c r="AF77" s="172" t="s">
        <v>166</v>
      </c>
      <c r="AG77" s="172" t="s">
        <v>113</v>
      </c>
      <c r="AH77" s="139"/>
      <c r="AI77" s="174"/>
      <c r="AJ77" s="174"/>
      <c r="AK77" s="174"/>
      <c r="AL77" s="175"/>
      <c r="AM77" s="179">
        <v>29</v>
      </c>
      <c r="AN77" s="179">
        <v>300</v>
      </c>
      <c r="AO77" s="153">
        <v>12</v>
      </c>
      <c r="AQ77" s="135">
        <f>IF(G77="x", 1,0)</f>
        <v>1</v>
      </c>
      <c r="AR77" s="135">
        <f>IF(H77="x", 1,0)</f>
        <v>0</v>
      </c>
      <c r="AU77" s="136" t="str">
        <f>IF(A77="","",2)</f>
        <v/>
      </c>
    </row>
    <row r="78" spans="1:47" ht="18" customHeight="1" thickBot="1" x14ac:dyDescent="0.25">
      <c r="A78" s="138"/>
      <c r="B78" s="169" t="s">
        <v>250</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v>133659</v>
      </c>
      <c r="AF78" s="173"/>
      <c r="AG78" s="173"/>
      <c r="AH78" s="176"/>
      <c r="AI78" s="177"/>
      <c r="AJ78" s="177"/>
      <c r="AK78" s="177"/>
      <c r="AL78" s="178"/>
      <c r="AM78" s="180"/>
      <c r="AN78" s="180"/>
      <c r="AO78" s="154"/>
      <c r="AQ78" s="135"/>
      <c r="AR78" s="135"/>
      <c r="AU78" s="136"/>
    </row>
    <row r="79" spans="1:47" ht="18" customHeight="1" x14ac:dyDescent="0.2">
      <c r="A79" s="137">
        <v>43437</v>
      </c>
      <c r="B79" s="139" t="s">
        <v>251</v>
      </c>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c r="AA79" s="159"/>
      <c r="AB79" s="159"/>
      <c r="AC79" s="159"/>
      <c r="AD79" s="160"/>
      <c r="AE79" s="12"/>
      <c r="AF79" s="172"/>
      <c r="AG79" s="172" t="s">
        <v>113</v>
      </c>
      <c r="AH79" s="139" t="s">
        <v>218</v>
      </c>
      <c r="AI79" s="174"/>
      <c r="AJ79" s="174"/>
      <c r="AK79" s="174"/>
      <c r="AL79" s="175"/>
      <c r="AM79" s="179">
        <v>29</v>
      </c>
      <c r="AN79" s="179">
        <v>270</v>
      </c>
      <c r="AO79" s="153">
        <v>10</v>
      </c>
      <c r="AQ79" s="135">
        <f>IF(G79="x", 1,0)</f>
        <v>0</v>
      </c>
      <c r="AR79" s="135">
        <f>IF(H79="x", 1,0)</f>
        <v>0</v>
      </c>
      <c r="AU79" s="136">
        <f>IF(A79="","",2)</f>
        <v>2</v>
      </c>
    </row>
    <row r="80" spans="1:47" ht="18" customHeight="1" thickBot="1" x14ac:dyDescent="0.25">
      <c r="A80" s="138"/>
      <c r="B80" s="169" t="s">
        <v>252</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c r="AF80" s="173"/>
      <c r="AG80" s="173"/>
      <c r="AH80" s="176"/>
      <c r="AI80" s="177"/>
      <c r="AJ80" s="177"/>
      <c r="AK80" s="177"/>
      <c r="AL80" s="178"/>
      <c r="AM80" s="180"/>
      <c r="AN80" s="180"/>
      <c r="AO80" s="154"/>
      <c r="AQ80" s="135"/>
      <c r="AR80" s="135"/>
      <c r="AU80" s="136"/>
    </row>
    <row r="81" spans="1:47" ht="18" customHeight="1" x14ac:dyDescent="0.2">
      <c r="A81" s="137">
        <v>43438</v>
      </c>
      <c r="B81" s="139" t="s">
        <v>253</v>
      </c>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t="s">
        <v>107</v>
      </c>
      <c r="AA81" s="159"/>
      <c r="AB81" s="159"/>
      <c r="AC81" s="159"/>
      <c r="AD81" s="160"/>
      <c r="AE81" s="12" t="s">
        <v>67</v>
      </c>
      <c r="AF81" s="172" t="s">
        <v>169</v>
      </c>
      <c r="AG81" s="172" t="s">
        <v>115</v>
      </c>
      <c r="AH81" s="139"/>
      <c r="AI81" s="174"/>
      <c r="AJ81" s="174"/>
      <c r="AK81" s="174"/>
      <c r="AL81" s="175"/>
      <c r="AM81" s="179">
        <v>29</v>
      </c>
      <c r="AN81" s="179">
        <v>220</v>
      </c>
      <c r="AO81" s="153">
        <v>12</v>
      </c>
      <c r="AQ81" s="135">
        <f>IF(G81="x", 1,0)</f>
        <v>0</v>
      </c>
      <c r="AR81" s="135">
        <f>IF(H81="x", 1,0)</f>
        <v>0</v>
      </c>
      <c r="AU81" s="136">
        <f>IF(A81="","",2)</f>
        <v>2</v>
      </c>
    </row>
    <row r="82" spans="1:47" ht="18" customHeight="1" thickBot="1" x14ac:dyDescent="0.25">
      <c r="A82" s="138"/>
      <c r="B82" s="169" t="s">
        <v>254</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v>133785</v>
      </c>
      <c r="AF82" s="173"/>
      <c r="AG82" s="173"/>
      <c r="AH82" s="176"/>
      <c r="AI82" s="177"/>
      <c r="AJ82" s="177"/>
      <c r="AK82" s="177"/>
      <c r="AL82" s="178"/>
      <c r="AM82" s="180"/>
      <c r="AN82" s="180"/>
      <c r="AO82" s="154"/>
      <c r="AQ82" s="135"/>
      <c r="AR82" s="135"/>
      <c r="AU82" s="136"/>
    </row>
    <row r="83" spans="1:47" ht="18" customHeight="1" x14ac:dyDescent="0.2">
      <c r="A83" s="137">
        <v>43439</v>
      </c>
      <c r="B83" s="139" t="s">
        <v>251</v>
      </c>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c r="AA83" s="159"/>
      <c r="AB83" s="159"/>
      <c r="AC83" s="159"/>
      <c r="AD83" s="160"/>
      <c r="AE83" s="12"/>
      <c r="AF83" s="172"/>
      <c r="AG83" s="172" t="s">
        <v>115</v>
      </c>
      <c r="AH83" s="139" t="s">
        <v>218</v>
      </c>
      <c r="AI83" s="174"/>
      <c r="AJ83" s="174"/>
      <c r="AK83" s="174"/>
      <c r="AL83" s="175"/>
      <c r="AM83" s="179">
        <v>29</v>
      </c>
      <c r="AN83" s="179">
        <v>200</v>
      </c>
      <c r="AO83" s="153">
        <v>8</v>
      </c>
      <c r="AQ83" s="135">
        <f>IF(G83="x", 1,0)</f>
        <v>0</v>
      </c>
      <c r="AR83" s="135">
        <f>IF(H83="x", 1,0)</f>
        <v>0</v>
      </c>
      <c r="AU83" s="136">
        <f>IF(A83="","",2)</f>
        <v>2</v>
      </c>
    </row>
    <row r="84" spans="1:47" ht="18" customHeight="1" thickBot="1" x14ac:dyDescent="0.25">
      <c r="A84" s="138"/>
      <c r="B84" s="169" t="s">
        <v>255</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c r="AF84" s="173"/>
      <c r="AG84" s="173"/>
      <c r="AH84" s="176"/>
      <c r="AI84" s="177"/>
      <c r="AJ84" s="177"/>
      <c r="AK84" s="177"/>
      <c r="AL84" s="178"/>
      <c r="AM84" s="180"/>
      <c r="AN84" s="180"/>
      <c r="AO84" s="154"/>
      <c r="AQ84" s="135"/>
      <c r="AR84" s="135"/>
      <c r="AU84" s="136"/>
    </row>
    <row r="85" spans="1:47" ht="18" customHeight="1" x14ac:dyDescent="0.2">
      <c r="A85" s="137">
        <v>43440</v>
      </c>
      <c r="B85" s="139" t="s">
        <v>256</v>
      </c>
      <c r="C85" s="140"/>
      <c r="D85" s="140"/>
      <c r="E85" s="140"/>
      <c r="F85" s="141"/>
      <c r="G85" s="142" t="s">
        <v>106</v>
      </c>
      <c r="H85" s="144"/>
      <c r="I85" s="146"/>
      <c r="J85" s="147">
        <v>20</v>
      </c>
      <c r="K85" s="149">
        <v>5</v>
      </c>
      <c r="L85" s="151">
        <v>4</v>
      </c>
      <c r="M85" s="147">
        <v>4</v>
      </c>
      <c r="N85" s="149">
        <v>18</v>
      </c>
      <c r="O85" s="147">
        <v>8</v>
      </c>
      <c r="P85" s="167">
        <v>3</v>
      </c>
      <c r="Q85" s="147"/>
      <c r="R85" s="167"/>
      <c r="S85" s="162" t="s">
        <v>200</v>
      </c>
      <c r="T85" s="163">
        <v>6</v>
      </c>
      <c r="U85" s="165">
        <v>1.1000000000000001</v>
      </c>
      <c r="V85" s="162"/>
      <c r="W85" s="163"/>
      <c r="X85" s="165"/>
      <c r="Y85" s="155"/>
      <c r="Z85" s="157" t="s">
        <v>107</v>
      </c>
      <c r="AA85" s="159"/>
      <c r="AB85" s="159"/>
      <c r="AC85" s="159"/>
      <c r="AD85" s="160"/>
      <c r="AE85" s="12" t="s">
        <v>67</v>
      </c>
      <c r="AF85" s="172" t="s">
        <v>166</v>
      </c>
      <c r="AG85" s="172" t="s">
        <v>115</v>
      </c>
      <c r="AH85" s="139"/>
      <c r="AI85" s="174"/>
      <c r="AJ85" s="174"/>
      <c r="AK85" s="174"/>
      <c r="AL85" s="175"/>
      <c r="AM85" s="179">
        <v>29</v>
      </c>
      <c r="AN85" s="179">
        <v>240</v>
      </c>
      <c r="AO85" s="153">
        <v>15</v>
      </c>
      <c r="AQ85" s="135">
        <f>IF(G85="x", 1,0)</f>
        <v>1</v>
      </c>
      <c r="AR85" s="135">
        <f>IF(H85="x", 1,0)</f>
        <v>0</v>
      </c>
      <c r="AU85" s="136">
        <f>IF(A85="","",2)</f>
        <v>2</v>
      </c>
    </row>
    <row r="86" spans="1:47" ht="18" customHeight="1" thickBot="1" x14ac:dyDescent="0.25">
      <c r="A86" s="138"/>
      <c r="B86" s="169" t="s">
        <v>257</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v>133649</v>
      </c>
      <c r="AF86" s="173"/>
      <c r="AG86" s="173"/>
      <c r="AH86" s="176"/>
      <c r="AI86" s="177"/>
      <c r="AJ86" s="177"/>
      <c r="AK86" s="177"/>
      <c r="AL86" s="178"/>
      <c r="AM86" s="180"/>
      <c r="AN86" s="180"/>
      <c r="AO86" s="154"/>
      <c r="AQ86" s="135"/>
      <c r="AR86" s="135"/>
      <c r="AU86" s="136"/>
    </row>
    <row r="87" spans="1:47" ht="18" customHeight="1" x14ac:dyDescent="0.2">
      <c r="A87" s="137">
        <v>43441</v>
      </c>
      <c r="B87" s="139" t="s">
        <v>258</v>
      </c>
      <c r="C87" s="140"/>
      <c r="D87" s="140"/>
      <c r="E87" s="140"/>
      <c r="F87" s="141"/>
      <c r="G87" s="142" t="s">
        <v>106</v>
      </c>
      <c r="H87" s="144"/>
      <c r="I87" s="146"/>
      <c r="J87" s="147">
        <v>20</v>
      </c>
      <c r="K87" s="149">
        <v>9</v>
      </c>
      <c r="L87" s="151">
        <v>2</v>
      </c>
      <c r="M87" s="147">
        <v>3</v>
      </c>
      <c r="N87" s="149">
        <v>3</v>
      </c>
      <c r="O87" s="147">
        <v>5</v>
      </c>
      <c r="P87" s="167">
        <v>3</v>
      </c>
      <c r="Q87" s="147"/>
      <c r="R87" s="167"/>
      <c r="S87" s="162" t="s">
        <v>200</v>
      </c>
      <c r="T87" s="163">
        <v>10</v>
      </c>
      <c r="U87" s="165">
        <v>1.2</v>
      </c>
      <c r="V87" s="162"/>
      <c r="W87" s="163"/>
      <c r="X87" s="165"/>
      <c r="Y87" s="155"/>
      <c r="Z87" s="157" t="s">
        <v>107</v>
      </c>
      <c r="AA87" s="159"/>
      <c r="AB87" s="159"/>
      <c r="AC87" s="159"/>
      <c r="AD87" s="160"/>
      <c r="AE87" s="12" t="s">
        <v>67</v>
      </c>
      <c r="AF87" s="172" t="s">
        <v>166</v>
      </c>
      <c r="AG87" s="172" t="s">
        <v>115</v>
      </c>
      <c r="AH87" s="139"/>
      <c r="AI87" s="174"/>
      <c r="AJ87" s="174"/>
      <c r="AK87" s="174"/>
      <c r="AL87" s="175"/>
      <c r="AM87" s="179">
        <v>29</v>
      </c>
      <c r="AN87" s="179">
        <v>290</v>
      </c>
      <c r="AO87" s="153">
        <v>18</v>
      </c>
      <c r="AQ87" s="135">
        <f>IF(G87="x", 1,0)</f>
        <v>1</v>
      </c>
      <c r="AR87" s="135">
        <f>IF(H87="x", 1,0)</f>
        <v>0</v>
      </c>
      <c r="AU87" s="136">
        <f>IF(A87="","",2)</f>
        <v>2</v>
      </c>
    </row>
    <row r="88" spans="1:47" ht="18" customHeight="1" thickBot="1" x14ac:dyDescent="0.25">
      <c r="A88" s="138"/>
      <c r="B88" s="169" t="s">
        <v>259</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v>133670</v>
      </c>
      <c r="AF88" s="173"/>
      <c r="AG88" s="173"/>
      <c r="AH88" s="176"/>
      <c r="AI88" s="177"/>
      <c r="AJ88" s="177"/>
      <c r="AK88" s="177"/>
      <c r="AL88" s="178"/>
      <c r="AM88" s="180"/>
      <c r="AN88" s="180"/>
      <c r="AO88" s="154"/>
      <c r="AQ88" s="135"/>
      <c r="AR88" s="135"/>
      <c r="AU88" s="136"/>
    </row>
    <row r="89" spans="1:47" ht="18" customHeight="1" x14ac:dyDescent="0.2">
      <c r="A89" s="137"/>
      <c r="B89" s="139" t="s">
        <v>260</v>
      </c>
      <c r="C89" s="140"/>
      <c r="D89" s="140"/>
      <c r="E89" s="140"/>
      <c r="F89" s="141"/>
      <c r="G89" s="142" t="s">
        <v>106</v>
      </c>
      <c r="H89" s="144"/>
      <c r="I89" s="146"/>
      <c r="J89" s="147">
        <v>25</v>
      </c>
      <c r="K89" s="149">
        <v>20</v>
      </c>
      <c r="L89" s="151">
        <v>6</v>
      </c>
      <c r="M89" s="147">
        <v>3</v>
      </c>
      <c r="N89" s="149">
        <v>22</v>
      </c>
      <c r="O89" s="147">
        <v>12</v>
      </c>
      <c r="P89" s="167">
        <v>9</v>
      </c>
      <c r="Q89" s="147"/>
      <c r="R89" s="167"/>
      <c r="S89" s="162" t="s">
        <v>200</v>
      </c>
      <c r="T89" s="163">
        <v>6</v>
      </c>
      <c r="U89" s="165">
        <v>1.425</v>
      </c>
      <c r="V89" s="162"/>
      <c r="W89" s="163"/>
      <c r="X89" s="165"/>
      <c r="Y89" s="155"/>
      <c r="Z89" s="157" t="s">
        <v>107</v>
      </c>
      <c r="AA89" s="159"/>
      <c r="AB89" s="159"/>
      <c r="AC89" s="159"/>
      <c r="AD89" s="160"/>
      <c r="AE89" s="12" t="s">
        <v>67</v>
      </c>
      <c r="AF89" s="172" t="s">
        <v>58</v>
      </c>
      <c r="AG89" s="172" t="s">
        <v>115</v>
      </c>
      <c r="AH89" s="139"/>
      <c r="AI89" s="174"/>
      <c r="AJ89" s="174"/>
      <c r="AK89" s="174"/>
      <c r="AL89" s="175"/>
      <c r="AM89" s="179">
        <v>29</v>
      </c>
      <c r="AN89" s="179">
        <v>280</v>
      </c>
      <c r="AO89" s="153">
        <v>8</v>
      </c>
      <c r="AQ89" s="135">
        <f>IF(G89="x", 1,0)</f>
        <v>1</v>
      </c>
      <c r="AR89" s="135">
        <f>IF(H89="x", 1,0)</f>
        <v>0</v>
      </c>
      <c r="AU89" s="136" t="str">
        <f>IF(A89="","",2)</f>
        <v/>
      </c>
    </row>
    <row r="90" spans="1:47" ht="18" customHeight="1" thickBot="1" x14ac:dyDescent="0.25">
      <c r="A90" s="138"/>
      <c r="B90" s="169" t="s">
        <v>261</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v>133711</v>
      </c>
      <c r="AF90" s="173"/>
      <c r="AG90" s="173"/>
      <c r="AH90" s="176"/>
      <c r="AI90" s="177"/>
      <c r="AJ90" s="177"/>
      <c r="AK90" s="177"/>
      <c r="AL90" s="178"/>
      <c r="AM90" s="180"/>
      <c r="AN90" s="180"/>
      <c r="AO90" s="154"/>
      <c r="AQ90" s="135"/>
      <c r="AR90" s="135"/>
      <c r="AU90" s="136"/>
    </row>
    <row r="91" spans="1:47" ht="18" customHeight="1" x14ac:dyDescent="0.2">
      <c r="A91" s="137">
        <v>43442</v>
      </c>
      <c r="B91" s="139" t="s">
        <v>262</v>
      </c>
      <c r="C91" s="140"/>
      <c r="D91" s="140"/>
      <c r="E91" s="140"/>
      <c r="F91" s="141"/>
      <c r="G91" s="142" t="s">
        <v>106</v>
      </c>
      <c r="H91" s="144"/>
      <c r="I91" s="146"/>
      <c r="J91" s="147">
        <v>20</v>
      </c>
      <c r="K91" s="149">
        <v>9</v>
      </c>
      <c r="L91" s="151">
        <v>3</v>
      </c>
      <c r="M91" s="147">
        <v>3</v>
      </c>
      <c r="N91" s="149">
        <v>8</v>
      </c>
      <c r="O91" s="147">
        <v>8</v>
      </c>
      <c r="P91" s="167">
        <v>3</v>
      </c>
      <c r="Q91" s="147"/>
      <c r="R91" s="167"/>
      <c r="S91" s="162" t="s">
        <v>200</v>
      </c>
      <c r="T91" s="163">
        <v>8</v>
      </c>
      <c r="U91" s="165">
        <v>1.2</v>
      </c>
      <c r="V91" s="162"/>
      <c r="W91" s="163"/>
      <c r="X91" s="165"/>
      <c r="Y91" s="155"/>
      <c r="Z91" s="157" t="s">
        <v>108</v>
      </c>
      <c r="AA91" s="159"/>
      <c r="AB91" s="159"/>
      <c r="AC91" s="159"/>
      <c r="AD91" s="160"/>
      <c r="AE91" s="12" t="s">
        <v>67</v>
      </c>
      <c r="AF91" s="172" t="s">
        <v>166</v>
      </c>
      <c r="AG91" s="172" t="s">
        <v>115</v>
      </c>
      <c r="AH91" s="139" t="s">
        <v>264</v>
      </c>
      <c r="AI91" s="174"/>
      <c r="AJ91" s="174"/>
      <c r="AK91" s="174"/>
      <c r="AL91" s="175"/>
      <c r="AM91" s="179">
        <v>29</v>
      </c>
      <c r="AN91" s="179">
        <v>270</v>
      </c>
      <c r="AO91" s="153">
        <v>5</v>
      </c>
      <c r="AQ91" s="135">
        <f>IF(G91="x", 1,0)</f>
        <v>1</v>
      </c>
      <c r="AR91" s="135">
        <f>IF(H91="x", 1,0)</f>
        <v>0</v>
      </c>
      <c r="AU91" s="136">
        <f>IF(A91="","",3)</f>
        <v>3</v>
      </c>
    </row>
    <row r="92" spans="1:47" ht="18" customHeight="1" thickBot="1" x14ac:dyDescent="0.25">
      <c r="A92" s="138"/>
      <c r="B92" s="169" t="s">
        <v>263</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v>133488</v>
      </c>
      <c r="AF92" s="173"/>
      <c r="AG92" s="173"/>
      <c r="AH92" s="176"/>
      <c r="AI92" s="177"/>
      <c r="AJ92" s="177"/>
      <c r="AK92" s="177"/>
      <c r="AL92" s="178"/>
      <c r="AM92" s="180"/>
      <c r="AN92" s="180"/>
      <c r="AO92" s="154"/>
      <c r="AQ92" s="135"/>
      <c r="AR92" s="135"/>
      <c r="AU92" s="136"/>
    </row>
    <row r="93" spans="1:47" ht="18" customHeight="1" x14ac:dyDescent="0.2">
      <c r="A93" s="137">
        <v>43443</v>
      </c>
      <c r="B93" s="139" t="s">
        <v>265</v>
      </c>
      <c r="C93" s="140"/>
      <c r="D93" s="140"/>
      <c r="E93" s="140"/>
      <c r="F93" s="141"/>
      <c r="G93" s="142"/>
      <c r="H93" s="144"/>
      <c r="I93" s="146"/>
      <c r="J93" s="147"/>
      <c r="K93" s="149"/>
      <c r="L93" s="151"/>
      <c r="M93" s="147"/>
      <c r="N93" s="149"/>
      <c r="O93" s="147"/>
      <c r="P93" s="167"/>
      <c r="Q93" s="147"/>
      <c r="R93" s="167"/>
      <c r="S93" s="162"/>
      <c r="T93" s="163"/>
      <c r="U93" s="165"/>
      <c r="V93" s="162"/>
      <c r="W93" s="163"/>
      <c r="X93" s="165"/>
      <c r="Y93" s="155"/>
      <c r="Z93" s="157"/>
      <c r="AA93" s="159"/>
      <c r="AB93" s="159"/>
      <c r="AC93" s="159"/>
      <c r="AD93" s="160"/>
      <c r="AE93" s="12"/>
      <c r="AF93" s="172"/>
      <c r="AG93" s="172" t="s">
        <v>115</v>
      </c>
      <c r="AH93" s="139" t="s">
        <v>218</v>
      </c>
      <c r="AI93" s="174"/>
      <c r="AJ93" s="174"/>
      <c r="AK93" s="174"/>
      <c r="AL93" s="175"/>
      <c r="AM93" s="179">
        <v>29</v>
      </c>
      <c r="AN93" s="179">
        <v>260</v>
      </c>
      <c r="AO93" s="153">
        <v>10</v>
      </c>
      <c r="AQ93" s="135">
        <f>IF(G93="x", 1,0)</f>
        <v>0</v>
      </c>
      <c r="AR93" s="135">
        <f>IF(H93="x", 1,0)</f>
        <v>0</v>
      </c>
      <c r="AU93" s="136">
        <f>IF(A93="","",3)</f>
        <v>3</v>
      </c>
    </row>
    <row r="94" spans="1:47" ht="18" customHeight="1" thickBot="1" x14ac:dyDescent="0.25">
      <c r="A94" s="138"/>
      <c r="B94" s="169" t="s">
        <v>193</v>
      </c>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c r="AF94" s="173"/>
      <c r="AG94" s="173"/>
      <c r="AH94" s="176"/>
      <c r="AI94" s="177"/>
      <c r="AJ94" s="177"/>
      <c r="AK94" s="177"/>
      <c r="AL94" s="178"/>
      <c r="AM94" s="180"/>
      <c r="AN94" s="180"/>
      <c r="AO94" s="154"/>
      <c r="AQ94" s="135"/>
      <c r="AR94" s="135"/>
      <c r="AU94" s="136"/>
    </row>
    <row r="95" spans="1:47" ht="18" customHeight="1" x14ac:dyDescent="0.2">
      <c r="A95" s="137">
        <v>43444</v>
      </c>
      <c r="B95" s="139" t="s">
        <v>266</v>
      </c>
      <c r="C95" s="140"/>
      <c r="D95" s="140"/>
      <c r="E95" s="140"/>
      <c r="F95" s="141"/>
      <c r="G95" s="142" t="s">
        <v>106</v>
      </c>
      <c r="H95" s="144"/>
      <c r="I95" s="146"/>
      <c r="J95" s="147"/>
      <c r="K95" s="149"/>
      <c r="L95" s="151">
        <v>2</v>
      </c>
      <c r="M95" s="147">
        <v>3</v>
      </c>
      <c r="N95" s="149">
        <v>1</v>
      </c>
      <c r="O95" s="147"/>
      <c r="P95" s="167"/>
      <c r="Q95" s="147"/>
      <c r="R95" s="167"/>
      <c r="S95" s="162" t="s">
        <v>200</v>
      </c>
      <c r="T95" s="163">
        <v>4</v>
      </c>
      <c r="U95" s="165">
        <v>0.5</v>
      </c>
      <c r="V95" s="162"/>
      <c r="W95" s="163"/>
      <c r="X95" s="165"/>
      <c r="Y95" s="155"/>
      <c r="Z95" s="157" t="s">
        <v>107</v>
      </c>
      <c r="AA95" s="159"/>
      <c r="AB95" s="159"/>
      <c r="AC95" s="159"/>
      <c r="AD95" s="160"/>
      <c r="AE95" s="12" t="s">
        <v>67</v>
      </c>
      <c r="AF95" s="172" t="s">
        <v>166</v>
      </c>
      <c r="AG95" s="172" t="s">
        <v>115</v>
      </c>
      <c r="AH95" s="139"/>
      <c r="AI95" s="174"/>
      <c r="AJ95" s="174"/>
      <c r="AK95" s="174"/>
      <c r="AL95" s="175"/>
      <c r="AM95" s="179">
        <v>29</v>
      </c>
      <c r="AN95" s="179">
        <v>190</v>
      </c>
      <c r="AO95" s="153">
        <v>15</v>
      </c>
      <c r="AQ95" s="135">
        <f>IF(G95="x", 1,0)</f>
        <v>1</v>
      </c>
      <c r="AR95" s="135">
        <f>IF(H95="x", 1,0)</f>
        <v>0</v>
      </c>
      <c r="AU95" s="136">
        <f>IF(A95="","",3)</f>
        <v>3</v>
      </c>
    </row>
    <row r="96" spans="1:47" ht="18" customHeight="1" thickBot="1" x14ac:dyDescent="0.25">
      <c r="A96" s="138"/>
      <c r="B96" s="169" t="s">
        <v>267</v>
      </c>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c r="AF96" s="173"/>
      <c r="AG96" s="173"/>
      <c r="AH96" s="176"/>
      <c r="AI96" s="177"/>
      <c r="AJ96" s="177"/>
      <c r="AK96" s="177"/>
      <c r="AL96" s="178"/>
      <c r="AM96" s="180"/>
      <c r="AN96" s="180"/>
      <c r="AO96" s="154"/>
      <c r="AQ96" s="135"/>
      <c r="AR96" s="135"/>
      <c r="AU96" s="136"/>
    </row>
    <row r="97" spans="1:47" ht="18" customHeight="1" x14ac:dyDescent="0.2">
      <c r="A97" s="137">
        <v>43445</v>
      </c>
      <c r="B97" s="139"/>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c r="AA97" s="159"/>
      <c r="AB97" s="159"/>
      <c r="AC97" s="159"/>
      <c r="AD97" s="160"/>
      <c r="AE97" s="12"/>
      <c r="AF97" s="172"/>
      <c r="AG97" s="172" t="s">
        <v>115</v>
      </c>
      <c r="AH97" s="139" t="s">
        <v>268</v>
      </c>
      <c r="AI97" s="174"/>
      <c r="AJ97" s="174"/>
      <c r="AK97" s="174"/>
      <c r="AL97" s="175"/>
      <c r="AM97" s="179"/>
      <c r="AN97" s="179"/>
      <c r="AO97" s="153"/>
      <c r="AQ97" s="135">
        <f>IF(G97="x", 1,0)</f>
        <v>0</v>
      </c>
      <c r="AR97" s="135">
        <f>IF(H97="x", 1,0)</f>
        <v>0</v>
      </c>
      <c r="AU97" s="136">
        <f>IF(A97="","",3)</f>
        <v>3</v>
      </c>
    </row>
    <row r="98" spans="1:47" ht="18" customHeight="1" thickBot="1" x14ac:dyDescent="0.25">
      <c r="A98" s="138"/>
      <c r="B98" s="169"/>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c r="AF98" s="173"/>
      <c r="AG98" s="173"/>
      <c r="AH98" s="176"/>
      <c r="AI98" s="177"/>
      <c r="AJ98" s="177"/>
      <c r="AK98" s="177"/>
      <c r="AL98" s="178"/>
      <c r="AM98" s="180"/>
      <c r="AN98" s="180"/>
      <c r="AO98" s="154"/>
      <c r="AQ98" s="135"/>
      <c r="AR98" s="135"/>
      <c r="AU98" s="136"/>
    </row>
    <row r="99" spans="1:47" ht="18" customHeight="1" x14ac:dyDescent="0.2">
      <c r="A99" s="137"/>
      <c r="B99" s="139"/>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c r="AA99" s="159"/>
      <c r="AB99" s="159"/>
      <c r="AC99" s="159"/>
      <c r="AD99" s="160"/>
      <c r="AE99" s="12"/>
      <c r="AF99" s="172"/>
      <c r="AG99" s="172"/>
      <c r="AH99" s="139"/>
      <c r="AI99" s="174"/>
      <c r="AJ99" s="174"/>
      <c r="AK99" s="174"/>
      <c r="AL99" s="175"/>
      <c r="AM99" s="179"/>
      <c r="AN99" s="179"/>
      <c r="AO99" s="153"/>
      <c r="AQ99" s="135">
        <f>IF(G99="x", 1,0)</f>
        <v>0</v>
      </c>
      <c r="AR99" s="135">
        <f>IF(H99="x", 1,0)</f>
        <v>0</v>
      </c>
      <c r="AU99" s="136" t="str">
        <f>IF(A99="","",3)</f>
        <v/>
      </c>
    </row>
    <row r="100" spans="1:47" ht="18" customHeight="1" thickBot="1" x14ac:dyDescent="0.25">
      <c r="A100" s="138"/>
      <c r="B100" s="169"/>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c r="AF100" s="173"/>
      <c r="AG100" s="173"/>
      <c r="AH100" s="176"/>
      <c r="AI100" s="177"/>
      <c r="AJ100" s="177"/>
      <c r="AK100" s="177"/>
      <c r="AL100" s="178"/>
      <c r="AM100" s="180"/>
      <c r="AN100" s="180"/>
      <c r="AO100" s="154"/>
      <c r="AQ100" s="135"/>
      <c r="AR100" s="135"/>
      <c r="AU100" s="136"/>
    </row>
    <row r="101" spans="1:47" ht="18" customHeight="1" x14ac:dyDescent="0.2">
      <c r="A101" s="137"/>
      <c r="B101" s="139"/>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c r="AA101" s="159"/>
      <c r="AB101" s="159"/>
      <c r="AC101" s="159"/>
      <c r="AD101" s="160"/>
      <c r="AE101" s="12"/>
      <c r="AF101" s="172"/>
      <c r="AG101" s="172"/>
      <c r="AH101" s="139"/>
      <c r="AI101" s="174"/>
      <c r="AJ101" s="174"/>
      <c r="AK101" s="174"/>
      <c r="AL101" s="175"/>
      <c r="AM101" s="179"/>
      <c r="AN101" s="179"/>
      <c r="AO101" s="153"/>
      <c r="AQ101" s="135">
        <f>IF(G101="x", 1,0)</f>
        <v>0</v>
      </c>
      <c r="AR101" s="135">
        <f>IF(H101="x", 1,0)</f>
        <v>0</v>
      </c>
      <c r="AU101" s="136" t="str">
        <f>IF(A101="","",3)</f>
        <v/>
      </c>
    </row>
    <row r="102" spans="1:47" ht="18" customHeight="1" thickBot="1" x14ac:dyDescent="0.25">
      <c r="A102" s="138"/>
      <c r="B102" s="169"/>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c r="AF102" s="173"/>
      <c r="AG102" s="173"/>
      <c r="AH102" s="176"/>
      <c r="AI102" s="177"/>
      <c r="AJ102" s="177"/>
      <c r="AK102" s="177"/>
      <c r="AL102" s="178"/>
      <c r="AM102" s="180"/>
      <c r="AN102" s="180"/>
      <c r="AO102" s="154"/>
      <c r="AQ102" s="135"/>
      <c r="AR102" s="135"/>
      <c r="AU102" s="136"/>
    </row>
    <row r="103" spans="1:47" ht="18" customHeight="1" x14ac:dyDescent="0.2">
      <c r="A103" s="137"/>
      <c r="B103" s="139"/>
      <c r="C103" s="140"/>
      <c r="D103" s="140"/>
      <c r="E103" s="140"/>
      <c r="F103" s="141"/>
      <c r="G103" s="142"/>
      <c r="H103" s="144"/>
      <c r="I103" s="146"/>
      <c r="J103" s="147"/>
      <c r="K103" s="149"/>
      <c r="L103" s="151"/>
      <c r="M103" s="147"/>
      <c r="N103" s="149"/>
      <c r="O103" s="147"/>
      <c r="P103" s="167"/>
      <c r="Q103" s="147"/>
      <c r="R103" s="167"/>
      <c r="S103" s="162"/>
      <c r="T103" s="163"/>
      <c r="U103" s="165"/>
      <c r="V103" s="162"/>
      <c r="W103" s="163"/>
      <c r="X103" s="165"/>
      <c r="Y103" s="155"/>
      <c r="Z103" s="157"/>
      <c r="AA103" s="159"/>
      <c r="AB103" s="159"/>
      <c r="AC103" s="159"/>
      <c r="AD103" s="160"/>
      <c r="AE103" s="12"/>
      <c r="AF103" s="172"/>
      <c r="AG103" s="172"/>
      <c r="AH103" s="139"/>
      <c r="AI103" s="174"/>
      <c r="AJ103" s="174"/>
      <c r="AK103" s="174"/>
      <c r="AL103" s="175"/>
      <c r="AM103" s="179"/>
      <c r="AN103" s="179"/>
      <c r="AO103" s="153"/>
      <c r="AQ103" s="135">
        <f>IF(G103="x", 1,0)</f>
        <v>0</v>
      </c>
      <c r="AR103" s="135">
        <f>IF(H103="x", 1,0)</f>
        <v>0</v>
      </c>
      <c r="AU103" s="136" t="str">
        <f>IF(A103="","",3)</f>
        <v/>
      </c>
    </row>
    <row r="104" spans="1:47" ht="18" customHeight="1" thickBot="1" x14ac:dyDescent="0.25">
      <c r="A104" s="138"/>
      <c r="B104" s="169"/>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c r="AF104" s="173"/>
      <c r="AG104" s="173"/>
      <c r="AH104" s="176"/>
      <c r="AI104" s="177"/>
      <c r="AJ104" s="177"/>
      <c r="AK104" s="177"/>
      <c r="AL104" s="178"/>
      <c r="AM104" s="180"/>
      <c r="AN104" s="180"/>
      <c r="AO104" s="154"/>
      <c r="AQ104" s="135"/>
      <c r="AR104" s="135"/>
      <c r="AU104" s="136"/>
    </row>
    <row r="105" spans="1:47" ht="18" customHeight="1" x14ac:dyDescent="0.2">
      <c r="A105" s="137"/>
      <c r="B105" s="139"/>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c r="AA105" s="159"/>
      <c r="AB105" s="159"/>
      <c r="AC105" s="159"/>
      <c r="AD105" s="160"/>
      <c r="AE105" s="12"/>
      <c r="AF105" s="172"/>
      <c r="AG105" s="172"/>
      <c r="AH105" s="139"/>
      <c r="AI105" s="174"/>
      <c r="AJ105" s="174"/>
      <c r="AK105" s="174"/>
      <c r="AL105" s="175"/>
      <c r="AM105" s="179"/>
      <c r="AN105" s="179"/>
      <c r="AO105" s="153"/>
      <c r="AQ105" s="135">
        <f>IF(G105="x", 1,0)</f>
        <v>0</v>
      </c>
      <c r="AR105" s="135">
        <f>IF(H105="x", 1,0)</f>
        <v>0</v>
      </c>
      <c r="AU105" s="136" t="str">
        <f>IF(A105="","",3)</f>
        <v/>
      </c>
    </row>
    <row r="106" spans="1:47" ht="18" customHeight="1" thickBot="1" x14ac:dyDescent="0.25">
      <c r="A106" s="138"/>
      <c r="B106" s="169"/>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c r="AF106" s="173"/>
      <c r="AG106" s="173"/>
      <c r="AH106" s="176"/>
      <c r="AI106" s="177"/>
      <c r="AJ106" s="177"/>
      <c r="AK106" s="177"/>
      <c r="AL106" s="178"/>
      <c r="AM106" s="180"/>
      <c r="AN106" s="180"/>
      <c r="AO106" s="154"/>
      <c r="AQ106" s="135"/>
      <c r="AR106" s="135"/>
      <c r="AU106" s="136"/>
    </row>
    <row r="107" spans="1:47" ht="18" customHeight="1" x14ac:dyDescent="0.2">
      <c r="A107" s="137"/>
      <c r="B107" s="139"/>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c r="AA107" s="159"/>
      <c r="AB107" s="159"/>
      <c r="AC107" s="159"/>
      <c r="AD107" s="160"/>
      <c r="AE107" s="12"/>
      <c r="AF107" s="172"/>
      <c r="AG107" s="172"/>
      <c r="AH107" s="139"/>
      <c r="AI107" s="174"/>
      <c r="AJ107" s="174"/>
      <c r="AK107" s="174"/>
      <c r="AL107" s="175"/>
      <c r="AM107" s="179"/>
      <c r="AN107" s="179"/>
      <c r="AO107" s="153"/>
      <c r="AQ107" s="135">
        <f>IF(G107="x", 1,0)</f>
        <v>0</v>
      </c>
      <c r="AR107" s="135">
        <f>IF(H107="x", 1,0)</f>
        <v>0</v>
      </c>
      <c r="AU107" s="136" t="str">
        <f>IF(A107="","",3)</f>
        <v/>
      </c>
    </row>
    <row r="108" spans="1:47" ht="18" customHeight="1" thickBot="1" x14ac:dyDescent="0.25">
      <c r="A108" s="138"/>
      <c r="B108" s="169"/>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c r="AF108" s="173"/>
      <c r="AG108" s="173"/>
      <c r="AH108" s="176"/>
      <c r="AI108" s="177"/>
      <c r="AJ108" s="177"/>
      <c r="AK108" s="177"/>
      <c r="AL108" s="178"/>
      <c r="AM108" s="180"/>
      <c r="AN108" s="180"/>
      <c r="AO108" s="154"/>
      <c r="AQ108" s="135"/>
      <c r="AR108" s="135"/>
      <c r="AU108" s="136"/>
    </row>
    <row r="109" spans="1:47" ht="18" customHeight="1" x14ac:dyDescent="0.2">
      <c r="A109" s="137"/>
      <c r="B109" s="139"/>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c r="AA109" s="159"/>
      <c r="AB109" s="159"/>
      <c r="AC109" s="159"/>
      <c r="AD109" s="160"/>
      <c r="AE109" s="12"/>
      <c r="AF109" s="172"/>
      <c r="AG109" s="172"/>
      <c r="AH109" s="139"/>
      <c r="AI109" s="174"/>
      <c r="AJ109" s="174"/>
      <c r="AK109" s="174"/>
      <c r="AL109" s="175"/>
      <c r="AM109" s="179"/>
      <c r="AN109" s="179"/>
      <c r="AO109" s="153"/>
      <c r="AQ109" s="135">
        <f>IF(G109="x", 1,0)</f>
        <v>0</v>
      </c>
      <c r="AR109" s="135">
        <f>IF(H109="x", 1,0)</f>
        <v>0</v>
      </c>
      <c r="AU109" s="136" t="str">
        <f>IF(A109="","",3)</f>
        <v/>
      </c>
    </row>
    <row r="110" spans="1:47" ht="18" customHeight="1" thickBot="1" x14ac:dyDescent="0.25">
      <c r="A110" s="138"/>
      <c r="B110" s="169"/>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c r="AF110" s="173"/>
      <c r="AG110" s="173"/>
      <c r="AH110" s="176"/>
      <c r="AI110" s="177"/>
      <c r="AJ110" s="177"/>
      <c r="AK110" s="177"/>
      <c r="AL110" s="178"/>
      <c r="AM110" s="180"/>
      <c r="AN110" s="180"/>
      <c r="AO110" s="154"/>
      <c r="AQ110" s="135"/>
      <c r="AR110" s="135"/>
      <c r="AU110" s="136"/>
    </row>
    <row r="111" spans="1:47" ht="18" customHeight="1" x14ac:dyDescent="0.2">
      <c r="A111" s="137"/>
      <c r="B111" s="139"/>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c r="AA111" s="159"/>
      <c r="AB111" s="159"/>
      <c r="AC111" s="159"/>
      <c r="AD111" s="160"/>
      <c r="AE111" s="12"/>
      <c r="AF111" s="172"/>
      <c r="AG111" s="172"/>
      <c r="AH111" s="139"/>
      <c r="AI111" s="174"/>
      <c r="AJ111" s="174"/>
      <c r="AK111" s="174"/>
      <c r="AL111" s="175"/>
      <c r="AM111" s="179"/>
      <c r="AN111" s="179"/>
      <c r="AO111" s="153"/>
      <c r="AQ111" s="135">
        <f>IF(G111="x", 1,0)</f>
        <v>0</v>
      </c>
      <c r="AR111" s="135">
        <f>IF(H111="x", 1,0)</f>
        <v>0</v>
      </c>
      <c r="AU111" s="136" t="str">
        <f>IF(A111="","",3)</f>
        <v/>
      </c>
    </row>
    <row r="112" spans="1:47" ht="18" customHeight="1" thickBot="1" x14ac:dyDescent="0.25">
      <c r="A112" s="138"/>
      <c r="B112" s="169"/>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c r="AF112" s="173"/>
      <c r="AG112" s="173"/>
      <c r="AH112" s="176"/>
      <c r="AI112" s="177"/>
      <c r="AJ112" s="177"/>
      <c r="AK112" s="177"/>
      <c r="AL112" s="178"/>
      <c r="AM112" s="180"/>
      <c r="AN112" s="180"/>
      <c r="AO112" s="154"/>
      <c r="AQ112" s="135"/>
      <c r="AR112" s="135"/>
      <c r="AU112" s="136"/>
    </row>
    <row r="113" spans="1:47" ht="18" customHeight="1" x14ac:dyDescent="0.2">
      <c r="A113" s="137"/>
      <c r="B113" s="139"/>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c r="AA113" s="159"/>
      <c r="AB113" s="159"/>
      <c r="AC113" s="159"/>
      <c r="AD113" s="160"/>
      <c r="AE113" s="12"/>
      <c r="AF113" s="172"/>
      <c r="AG113" s="172"/>
      <c r="AH113" s="139"/>
      <c r="AI113" s="174"/>
      <c r="AJ113" s="174"/>
      <c r="AK113" s="174"/>
      <c r="AL113" s="175"/>
      <c r="AM113" s="179"/>
      <c r="AN113" s="179"/>
      <c r="AO113" s="153"/>
      <c r="AQ113" s="135">
        <f>IF(G113="x", 1,0)</f>
        <v>0</v>
      </c>
      <c r="AR113" s="135">
        <f>IF(H113="x", 1,0)</f>
        <v>0</v>
      </c>
      <c r="AU113" s="136" t="str">
        <f>IF(A113="","",3)</f>
        <v/>
      </c>
    </row>
    <row r="114" spans="1:47" ht="18" customHeight="1" thickBot="1" x14ac:dyDescent="0.25">
      <c r="A114" s="138"/>
      <c r="B114" s="169"/>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c r="AF114" s="173"/>
      <c r="AG114" s="173"/>
      <c r="AH114" s="176"/>
      <c r="AI114" s="177"/>
      <c r="AJ114" s="177"/>
      <c r="AK114" s="177"/>
      <c r="AL114" s="178"/>
      <c r="AM114" s="180"/>
      <c r="AN114" s="180"/>
      <c r="AO114" s="154"/>
      <c r="AQ114" s="135"/>
      <c r="AR114" s="135"/>
      <c r="AU114" s="136"/>
    </row>
    <row r="115" spans="1:47" ht="18" customHeight="1" x14ac:dyDescent="0.2">
      <c r="A115" s="137"/>
      <c r="B115" s="139"/>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c r="AA115" s="159"/>
      <c r="AB115" s="159"/>
      <c r="AC115" s="159"/>
      <c r="AD115" s="160"/>
      <c r="AE115" s="12"/>
      <c r="AF115" s="172"/>
      <c r="AG115" s="172"/>
      <c r="AH115" s="139"/>
      <c r="AI115" s="174"/>
      <c r="AJ115" s="174"/>
      <c r="AK115" s="174"/>
      <c r="AL115" s="175"/>
      <c r="AM115" s="179"/>
      <c r="AN115" s="179"/>
      <c r="AO115" s="153"/>
      <c r="AQ115" s="135">
        <f>IF(G115="x", 1,0)</f>
        <v>0</v>
      </c>
      <c r="AR115" s="135">
        <f>IF(H115="x", 1,0)</f>
        <v>0</v>
      </c>
      <c r="AU115" s="136" t="str">
        <f>IF(A115="","",3)</f>
        <v/>
      </c>
    </row>
    <row r="116" spans="1:47" ht="18" customHeight="1" thickBot="1" x14ac:dyDescent="0.25">
      <c r="A116" s="138"/>
      <c r="B116" s="169"/>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c r="AF116" s="173"/>
      <c r="AG116" s="173"/>
      <c r="AH116" s="176"/>
      <c r="AI116" s="177"/>
      <c r="AJ116" s="177"/>
      <c r="AK116" s="177"/>
      <c r="AL116" s="178"/>
      <c r="AM116" s="180"/>
      <c r="AN116" s="180"/>
      <c r="AO116" s="154"/>
      <c r="AQ116" s="135"/>
      <c r="AR116" s="135"/>
      <c r="AU116" s="136"/>
    </row>
    <row r="117" spans="1:47" ht="18" customHeight="1" x14ac:dyDescent="0.2">
      <c r="A117" s="137"/>
      <c r="B117" s="139"/>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c r="AA117" s="159"/>
      <c r="AB117" s="159"/>
      <c r="AC117" s="159"/>
      <c r="AD117" s="160"/>
      <c r="AE117" s="12"/>
      <c r="AF117" s="172"/>
      <c r="AG117" s="172"/>
      <c r="AH117" s="139"/>
      <c r="AI117" s="174"/>
      <c r="AJ117" s="174"/>
      <c r="AK117" s="174"/>
      <c r="AL117" s="175"/>
      <c r="AM117" s="179"/>
      <c r="AN117" s="179"/>
      <c r="AO117" s="153"/>
      <c r="AQ117" s="135">
        <f>IF(G117="x", 1,0)</f>
        <v>0</v>
      </c>
      <c r="AR117" s="135">
        <f>IF(H117="x", 1,0)</f>
        <v>0</v>
      </c>
      <c r="AU117" s="136" t="str">
        <f>IF(A117="","",3)</f>
        <v/>
      </c>
    </row>
    <row r="118" spans="1:47" ht="18" customHeight="1" thickBot="1" x14ac:dyDescent="0.25">
      <c r="A118" s="138"/>
      <c r="B118" s="169"/>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c r="AF118" s="173"/>
      <c r="AG118" s="173"/>
      <c r="AH118" s="176"/>
      <c r="AI118" s="177"/>
      <c r="AJ118" s="177"/>
      <c r="AK118" s="177"/>
      <c r="AL118" s="178"/>
      <c r="AM118" s="180"/>
      <c r="AN118" s="180"/>
      <c r="AO118" s="154"/>
      <c r="AQ118" s="135"/>
      <c r="AR118" s="135"/>
      <c r="AU118" s="136"/>
    </row>
    <row r="119" spans="1:47" ht="18" customHeight="1" x14ac:dyDescent="0.2">
      <c r="A119" s="137"/>
      <c r="B119" s="139"/>
      <c r="C119" s="140"/>
      <c r="D119" s="140"/>
      <c r="E119" s="140"/>
      <c r="F119" s="141"/>
      <c r="G119" s="142"/>
      <c r="H119" s="144"/>
      <c r="I119" s="146"/>
      <c r="J119" s="147"/>
      <c r="K119" s="149"/>
      <c r="L119" s="151"/>
      <c r="M119" s="147"/>
      <c r="N119" s="149"/>
      <c r="O119" s="147"/>
      <c r="P119" s="167"/>
      <c r="Q119" s="147"/>
      <c r="R119" s="167"/>
      <c r="S119" s="162"/>
      <c r="T119" s="163"/>
      <c r="U119" s="165"/>
      <c r="V119" s="162"/>
      <c r="W119" s="163"/>
      <c r="X119" s="165"/>
      <c r="Y119" s="155"/>
      <c r="Z119" s="157"/>
      <c r="AA119" s="159"/>
      <c r="AB119" s="159"/>
      <c r="AC119" s="159"/>
      <c r="AD119" s="160"/>
      <c r="AE119" s="12"/>
      <c r="AF119" s="172"/>
      <c r="AG119" s="172"/>
      <c r="AH119" s="139"/>
      <c r="AI119" s="174"/>
      <c r="AJ119" s="174"/>
      <c r="AK119" s="174"/>
      <c r="AL119" s="175"/>
      <c r="AM119" s="179"/>
      <c r="AN119" s="179"/>
      <c r="AO119" s="153"/>
      <c r="AQ119" s="135">
        <f>IF(G119="x", 1,0)</f>
        <v>0</v>
      </c>
      <c r="AR119" s="135">
        <f>IF(H119="x", 1,0)</f>
        <v>0</v>
      </c>
      <c r="AU119" s="136" t="str">
        <f>IF(A119="","",3)</f>
        <v/>
      </c>
    </row>
    <row r="120" spans="1:47" ht="18" customHeight="1" thickBot="1" x14ac:dyDescent="0.25">
      <c r="A120" s="138"/>
      <c r="B120" s="169"/>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c r="AF120" s="173"/>
      <c r="AG120" s="173"/>
      <c r="AH120" s="176"/>
      <c r="AI120" s="177"/>
      <c r="AJ120" s="177"/>
      <c r="AK120" s="177"/>
      <c r="AL120" s="178"/>
      <c r="AM120" s="180"/>
      <c r="AN120" s="180"/>
      <c r="AO120" s="154"/>
      <c r="AQ120" s="135"/>
      <c r="AR120" s="135"/>
      <c r="AU120" s="136"/>
    </row>
    <row r="121" spans="1:47" ht="18" customHeight="1" x14ac:dyDescent="0.2">
      <c r="A121" s="137"/>
      <c r="B121" s="139"/>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c r="AA121" s="159"/>
      <c r="AB121" s="159"/>
      <c r="AC121" s="159"/>
      <c r="AD121" s="160"/>
      <c r="AE121" s="12"/>
      <c r="AF121" s="172"/>
      <c r="AG121" s="172"/>
      <c r="AH121" s="139"/>
      <c r="AI121" s="174"/>
      <c r="AJ121" s="174"/>
      <c r="AK121" s="174"/>
      <c r="AL121" s="175"/>
      <c r="AM121" s="179"/>
      <c r="AN121" s="179"/>
      <c r="AO121" s="153"/>
      <c r="AQ121" s="135">
        <f>IF(G121="x", 1,0)</f>
        <v>0</v>
      </c>
      <c r="AR121" s="135">
        <f>IF(H121="x", 1,0)</f>
        <v>0</v>
      </c>
      <c r="AU121" s="136" t="str">
        <f>IF(A121="","",3)</f>
        <v/>
      </c>
    </row>
    <row r="122" spans="1:47" ht="18" customHeight="1" thickBot="1" x14ac:dyDescent="0.25">
      <c r="A122" s="138"/>
      <c r="B122" s="169"/>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c r="AF122" s="173"/>
      <c r="AG122" s="173"/>
      <c r="AH122" s="176"/>
      <c r="AI122" s="177"/>
      <c r="AJ122" s="177"/>
      <c r="AK122" s="177"/>
      <c r="AL122" s="178"/>
      <c r="AM122" s="180"/>
      <c r="AN122" s="180"/>
      <c r="AO122" s="154"/>
      <c r="AQ122" s="135"/>
      <c r="AR122" s="135"/>
      <c r="AU122" s="136"/>
    </row>
    <row r="123" spans="1:47" ht="18" customHeight="1" x14ac:dyDescent="0.2">
      <c r="A123" s="137"/>
      <c r="B123" s="139"/>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c r="AA123" s="159"/>
      <c r="AB123" s="159"/>
      <c r="AC123" s="159"/>
      <c r="AD123" s="160"/>
      <c r="AE123" s="12"/>
      <c r="AF123" s="172"/>
      <c r="AG123" s="172"/>
      <c r="AH123" s="139"/>
      <c r="AI123" s="174"/>
      <c r="AJ123" s="174"/>
      <c r="AK123" s="174"/>
      <c r="AL123" s="175"/>
      <c r="AM123" s="179"/>
      <c r="AN123" s="179"/>
      <c r="AO123" s="153"/>
      <c r="AQ123" s="135">
        <f>IF(G123="x", 1,0)</f>
        <v>0</v>
      </c>
      <c r="AR123" s="135">
        <f>IF(H123="x", 1,0)</f>
        <v>0</v>
      </c>
      <c r="AU123" s="136" t="str">
        <f>IF(A123="","",3)</f>
        <v/>
      </c>
    </row>
    <row r="124" spans="1:47" ht="18" customHeight="1" thickBot="1" x14ac:dyDescent="0.25">
      <c r="A124" s="138"/>
      <c r="B124" s="169"/>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c r="AF124" s="173"/>
      <c r="AG124" s="173"/>
      <c r="AH124" s="176"/>
      <c r="AI124" s="177"/>
      <c r="AJ124" s="177"/>
      <c r="AK124" s="177"/>
      <c r="AL124" s="178"/>
      <c r="AM124" s="180"/>
      <c r="AN124" s="180"/>
      <c r="AO124" s="154"/>
      <c r="AQ124" s="135"/>
      <c r="AR124" s="135"/>
      <c r="AU124" s="136"/>
    </row>
    <row r="125" spans="1:47" ht="18" customHeight="1" x14ac:dyDescent="0.2">
      <c r="A125" s="137"/>
      <c r="B125" s="139"/>
      <c r="C125" s="140"/>
      <c r="D125" s="140"/>
      <c r="E125" s="140"/>
      <c r="F125" s="141"/>
      <c r="G125" s="142"/>
      <c r="H125" s="144"/>
      <c r="I125" s="146"/>
      <c r="J125" s="147"/>
      <c r="K125" s="149"/>
      <c r="L125" s="151"/>
      <c r="M125" s="147"/>
      <c r="N125" s="149"/>
      <c r="O125" s="147"/>
      <c r="P125" s="167"/>
      <c r="Q125" s="147"/>
      <c r="R125" s="167"/>
      <c r="S125" s="162"/>
      <c r="T125" s="163"/>
      <c r="U125" s="165"/>
      <c r="V125" s="162"/>
      <c r="W125" s="163"/>
      <c r="X125" s="165"/>
      <c r="Y125" s="155"/>
      <c r="Z125" s="157"/>
      <c r="AA125" s="159"/>
      <c r="AB125" s="159"/>
      <c r="AC125" s="159"/>
      <c r="AD125" s="160"/>
      <c r="AE125" s="12"/>
      <c r="AF125" s="172"/>
      <c r="AG125" s="172"/>
      <c r="AH125" s="139"/>
      <c r="AI125" s="174"/>
      <c r="AJ125" s="174"/>
      <c r="AK125" s="174"/>
      <c r="AL125" s="175"/>
      <c r="AM125" s="179"/>
      <c r="AN125" s="179"/>
      <c r="AO125" s="153"/>
      <c r="AQ125" s="135">
        <f>IF(G125="x", 1,0)</f>
        <v>0</v>
      </c>
      <c r="AR125" s="135">
        <f>IF(H125="x", 1,0)</f>
        <v>0</v>
      </c>
      <c r="AU125" s="136" t="str">
        <f>IF(A125="","",4)</f>
        <v/>
      </c>
    </row>
    <row r="126" spans="1:47" ht="18" customHeight="1" thickBot="1" x14ac:dyDescent="0.25">
      <c r="A126" s="138"/>
      <c r="B126" s="169"/>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c r="AF126" s="173"/>
      <c r="AG126" s="173"/>
      <c r="AH126" s="176"/>
      <c r="AI126" s="177"/>
      <c r="AJ126" s="177"/>
      <c r="AK126" s="177"/>
      <c r="AL126" s="178"/>
      <c r="AM126" s="180"/>
      <c r="AN126" s="180"/>
      <c r="AO126" s="154"/>
      <c r="AQ126" s="135"/>
      <c r="AR126" s="135"/>
      <c r="AU126" s="136"/>
    </row>
    <row r="127" spans="1:47" ht="18" customHeight="1" x14ac:dyDescent="0.2">
      <c r="A127" s="137"/>
      <c r="B127" s="139"/>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c r="AA127" s="159"/>
      <c r="AB127" s="159"/>
      <c r="AC127" s="159"/>
      <c r="AD127" s="160"/>
      <c r="AE127" s="12"/>
      <c r="AF127" s="172"/>
      <c r="AG127" s="172"/>
      <c r="AH127" s="139"/>
      <c r="AI127" s="174"/>
      <c r="AJ127" s="174"/>
      <c r="AK127" s="174"/>
      <c r="AL127" s="175"/>
      <c r="AM127" s="179"/>
      <c r="AN127" s="179"/>
      <c r="AO127" s="153"/>
      <c r="AQ127" s="135">
        <f>IF(G127="x", 1,0)</f>
        <v>0</v>
      </c>
      <c r="AR127" s="135">
        <f>IF(H127="x", 1,0)</f>
        <v>0</v>
      </c>
      <c r="AU127" s="136" t="str">
        <f>IF(A127="","",4)</f>
        <v/>
      </c>
    </row>
    <row r="128" spans="1:47" ht="18" customHeight="1" thickBot="1" x14ac:dyDescent="0.25">
      <c r="A128" s="138"/>
      <c r="B128" s="169"/>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c r="AF128" s="173"/>
      <c r="AG128" s="173"/>
      <c r="AH128" s="176"/>
      <c r="AI128" s="177"/>
      <c r="AJ128" s="177"/>
      <c r="AK128" s="177"/>
      <c r="AL128" s="178"/>
      <c r="AM128" s="180"/>
      <c r="AN128" s="180"/>
      <c r="AO128" s="154"/>
      <c r="AQ128" s="135"/>
      <c r="AR128" s="135"/>
      <c r="AU128" s="136"/>
    </row>
    <row r="129" spans="1:47" ht="18" customHeight="1" x14ac:dyDescent="0.2">
      <c r="A129" s="137"/>
      <c r="B129" s="139"/>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c r="AA129" s="159"/>
      <c r="AB129" s="159"/>
      <c r="AC129" s="159"/>
      <c r="AD129" s="160"/>
      <c r="AE129" s="12"/>
      <c r="AF129" s="172"/>
      <c r="AG129" s="172"/>
      <c r="AH129" s="139"/>
      <c r="AI129" s="174"/>
      <c r="AJ129" s="174"/>
      <c r="AK129" s="174"/>
      <c r="AL129" s="175"/>
      <c r="AM129" s="179"/>
      <c r="AN129" s="179"/>
      <c r="AO129" s="153"/>
      <c r="AQ129" s="135">
        <f>IF(G129="x", 1,0)</f>
        <v>0</v>
      </c>
      <c r="AR129" s="135">
        <f>IF(H129="x", 1,0)</f>
        <v>0</v>
      </c>
      <c r="AU129" s="136" t="str">
        <f>IF(A129="","",4)</f>
        <v/>
      </c>
    </row>
    <row r="130" spans="1:47" ht="18" customHeight="1" thickBot="1" x14ac:dyDescent="0.25">
      <c r="A130" s="138"/>
      <c r="B130" s="169"/>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c r="AF130" s="173"/>
      <c r="AG130" s="173"/>
      <c r="AH130" s="176"/>
      <c r="AI130" s="177"/>
      <c r="AJ130" s="177"/>
      <c r="AK130" s="177"/>
      <c r="AL130" s="178"/>
      <c r="AM130" s="180"/>
      <c r="AN130" s="180"/>
      <c r="AO130" s="154"/>
      <c r="AQ130" s="135"/>
      <c r="AR130" s="135"/>
      <c r="AU130" s="136"/>
    </row>
    <row r="131" spans="1:47" ht="18" customHeight="1" x14ac:dyDescent="0.2">
      <c r="A131" s="137"/>
      <c r="B131" s="139"/>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c r="AA131" s="159"/>
      <c r="AB131" s="159"/>
      <c r="AC131" s="159"/>
      <c r="AD131" s="160"/>
      <c r="AE131" s="12"/>
      <c r="AF131" s="172"/>
      <c r="AG131" s="172"/>
      <c r="AH131" s="139"/>
      <c r="AI131" s="174"/>
      <c r="AJ131" s="174"/>
      <c r="AK131" s="174"/>
      <c r="AL131" s="175"/>
      <c r="AM131" s="179"/>
      <c r="AN131" s="179"/>
      <c r="AO131" s="153"/>
      <c r="AQ131" s="135">
        <f>IF(G131="x", 1,0)</f>
        <v>0</v>
      </c>
      <c r="AR131" s="135">
        <f>IF(H131="x", 1,0)</f>
        <v>0</v>
      </c>
      <c r="AU131" s="136" t="str">
        <f>IF(A131="","",4)</f>
        <v/>
      </c>
    </row>
    <row r="132" spans="1:47" ht="18" customHeight="1" thickBot="1" x14ac:dyDescent="0.25">
      <c r="A132" s="138"/>
      <c r="B132" s="169"/>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c r="AF132" s="173"/>
      <c r="AG132" s="173"/>
      <c r="AH132" s="176"/>
      <c r="AI132" s="177"/>
      <c r="AJ132" s="177"/>
      <c r="AK132" s="177"/>
      <c r="AL132" s="178"/>
      <c r="AM132" s="180"/>
      <c r="AN132" s="180"/>
      <c r="AO132" s="154"/>
      <c r="AQ132" s="135"/>
      <c r="AR132" s="135"/>
      <c r="AU132" s="136"/>
    </row>
    <row r="133" spans="1:47" ht="18" customHeight="1" x14ac:dyDescent="0.2">
      <c r="A133" s="137"/>
      <c r="B133" s="139"/>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c r="AA133" s="159"/>
      <c r="AB133" s="159"/>
      <c r="AC133" s="159"/>
      <c r="AD133" s="160"/>
      <c r="AE133" s="12"/>
      <c r="AF133" s="172"/>
      <c r="AG133" s="172"/>
      <c r="AH133" s="139"/>
      <c r="AI133" s="174"/>
      <c r="AJ133" s="174"/>
      <c r="AK133" s="174"/>
      <c r="AL133" s="175"/>
      <c r="AM133" s="179"/>
      <c r="AN133" s="179"/>
      <c r="AO133" s="153"/>
      <c r="AQ133" s="135">
        <f>IF(G133="x", 1,0)</f>
        <v>0</v>
      </c>
      <c r="AR133" s="135">
        <f>IF(H133="x", 1,0)</f>
        <v>0</v>
      </c>
      <c r="AU133" s="136" t="str">
        <f>IF(A133="","",4)</f>
        <v/>
      </c>
    </row>
    <row r="134" spans="1:47" ht="18" customHeight="1" thickBot="1" x14ac:dyDescent="0.25">
      <c r="A134" s="138"/>
      <c r="B134" s="169"/>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c r="AF134" s="173"/>
      <c r="AG134" s="173"/>
      <c r="AH134" s="176"/>
      <c r="AI134" s="177"/>
      <c r="AJ134" s="177"/>
      <c r="AK134" s="177"/>
      <c r="AL134" s="178"/>
      <c r="AM134" s="180"/>
      <c r="AN134" s="180"/>
      <c r="AO134" s="154"/>
      <c r="AQ134" s="135"/>
      <c r="AR134" s="135"/>
      <c r="AU134" s="136"/>
    </row>
    <row r="135" spans="1:47" ht="18" customHeight="1" x14ac:dyDescent="0.2">
      <c r="A135" s="137"/>
      <c r="B135" s="139"/>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c r="AA135" s="159"/>
      <c r="AB135" s="159"/>
      <c r="AC135" s="159"/>
      <c r="AD135" s="160"/>
      <c r="AE135" s="12"/>
      <c r="AF135" s="172"/>
      <c r="AG135" s="172"/>
      <c r="AH135" s="139"/>
      <c r="AI135" s="174"/>
      <c r="AJ135" s="174"/>
      <c r="AK135" s="174"/>
      <c r="AL135" s="175"/>
      <c r="AM135" s="179"/>
      <c r="AN135" s="179"/>
      <c r="AO135" s="153"/>
      <c r="AQ135" s="135">
        <f>IF(G135="x", 1,0)</f>
        <v>0</v>
      </c>
      <c r="AR135" s="135">
        <f>IF(H135="x", 1,0)</f>
        <v>0</v>
      </c>
      <c r="AU135" s="136" t="str">
        <f>IF(A135="","",4)</f>
        <v/>
      </c>
    </row>
    <row r="136" spans="1:47" ht="18" customHeight="1" thickBot="1" x14ac:dyDescent="0.25">
      <c r="A136" s="138"/>
      <c r="B136" s="169"/>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c r="AF136" s="173"/>
      <c r="AG136" s="173"/>
      <c r="AH136" s="176"/>
      <c r="AI136" s="177"/>
      <c r="AJ136" s="177"/>
      <c r="AK136" s="177"/>
      <c r="AL136" s="178"/>
      <c r="AM136" s="180"/>
      <c r="AN136" s="180"/>
      <c r="AO136" s="154"/>
      <c r="AQ136" s="135"/>
      <c r="AR136" s="135"/>
      <c r="AU136" s="136"/>
    </row>
    <row r="137" spans="1:47" ht="18" customHeight="1" x14ac:dyDescent="0.2">
      <c r="A137" s="137"/>
      <c r="B137" s="139"/>
      <c r="C137" s="140"/>
      <c r="D137" s="140"/>
      <c r="E137" s="140"/>
      <c r="F137" s="141"/>
      <c r="G137" s="142"/>
      <c r="H137" s="144"/>
      <c r="I137" s="146"/>
      <c r="J137" s="147"/>
      <c r="K137" s="149"/>
      <c r="L137" s="151"/>
      <c r="M137" s="147"/>
      <c r="N137" s="149"/>
      <c r="O137" s="147"/>
      <c r="P137" s="167"/>
      <c r="Q137" s="147"/>
      <c r="R137" s="167"/>
      <c r="S137" s="162"/>
      <c r="T137" s="163"/>
      <c r="U137" s="165"/>
      <c r="V137" s="162"/>
      <c r="W137" s="163"/>
      <c r="X137" s="165"/>
      <c r="Y137" s="155"/>
      <c r="Z137" s="157"/>
      <c r="AA137" s="159"/>
      <c r="AB137" s="159"/>
      <c r="AC137" s="159"/>
      <c r="AD137" s="160"/>
      <c r="AE137" s="12"/>
      <c r="AF137" s="172"/>
      <c r="AG137" s="172"/>
      <c r="AH137" s="139"/>
      <c r="AI137" s="174"/>
      <c r="AJ137" s="174"/>
      <c r="AK137" s="174"/>
      <c r="AL137" s="175"/>
      <c r="AM137" s="179"/>
      <c r="AN137" s="179"/>
      <c r="AO137" s="153"/>
      <c r="AQ137" s="135">
        <f>IF(G137="x", 1,0)</f>
        <v>0</v>
      </c>
      <c r="AR137" s="135">
        <f>IF(H137="x", 1,0)</f>
        <v>0</v>
      </c>
      <c r="AU137" s="136" t="str">
        <f>IF(A137="","",4)</f>
        <v/>
      </c>
    </row>
    <row r="138" spans="1:47" ht="18" customHeight="1" thickBot="1" x14ac:dyDescent="0.25">
      <c r="A138" s="138"/>
      <c r="B138" s="169"/>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c r="AF138" s="173"/>
      <c r="AG138" s="173"/>
      <c r="AH138" s="176"/>
      <c r="AI138" s="177"/>
      <c r="AJ138" s="177"/>
      <c r="AK138" s="177"/>
      <c r="AL138" s="178"/>
      <c r="AM138" s="180"/>
      <c r="AN138" s="180"/>
      <c r="AO138" s="154"/>
      <c r="AQ138" s="135"/>
      <c r="AR138" s="135"/>
      <c r="AU138" s="136"/>
    </row>
    <row r="139" spans="1:47" ht="18" customHeight="1" x14ac:dyDescent="0.2">
      <c r="A139" s="137"/>
      <c r="B139" s="139"/>
      <c r="C139" s="140"/>
      <c r="D139" s="140"/>
      <c r="E139" s="140"/>
      <c r="F139" s="141"/>
      <c r="G139" s="142"/>
      <c r="H139" s="144"/>
      <c r="I139" s="146"/>
      <c r="J139" s="147"/>
      <c r="K139" s="149"/>
      <c r="L139" s="151"/>
      <c r="M139" s="147"/>
      <c r="N139" s="149"/>
      <c r="O139" s="147"/>
      <c r="P139" s="167"/>
      <c r="Q139" s="147"/>
      <c r="R139" s="167"/>
      <c r="S139" s="162"/>
      <c r="T139" s="163"/>
      <c r="U139" s="165"/>
      <c r="V139" s="162"/>
      <c r="W139" s="163"/>
      <c r="X139" s="165"/>
      <c r="Y139" s="155"/>
      <c r="Z139" s="157"/>
      <c r="AA139" s="159"/>
      <c r="AB139" s="159"/>
      <c r="AC139" s="159"/>
      <c r="AD139" s="160"/>
      <c r="AE139" s="12"/>
      <c r="AF139" s="172"/>
      <c r="AG139" s="172"/>
      <c r="AH139" s="139"/>
      <c r="AI139" s="174"/>
      <c r="AJ139" s="174"/>
      <c r="AK139" s="174"/>
      <c r="AL139" s="175"/>
      <c r="AM139" s="179"/>
      <c r="AN139" s="179"/>
      <c r="AO139" s="153"/>
      <c r="AQ139" s="135">
        <f>IF(G139="x", 1,0)</f>
        <v>0</v>
      </c>
      <c r="AR139" s="135">
        <f>IF(H139="x", 1,0)</f>
        <v>0</v>
      </c>
      <c r="AU139" s="136" t="str">
        <f>IF(A139="","",4)</f>
        <v/>
      </c>
    </row>
    <row r="140" spans="1:47" ht="18" customHeight="1" thickBot="1" x14ac:dyDescent="0.25">
      <c r="A140" s="138"/>
      <c r="B140" s="169"/>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c r="AF140" s="173"/>
      <c r="AG140" s="173"/>
      <c r="AH140" s="176"/>
      <c r="AI140" s="177"/>
      <c r="AJ140" s="177"/>
      <c r="AK140" s="177"/>
      <c r="AL140" s="178"/>
      <c r="AM140" s="180"/>
      <c r="AN140" s="180"/>
      <c r="AO140" s="154"/>
      <c r="AQ140" s="135"/>
      <c r="AR140" s="135"/>
      <c r="AU140" s="136"/>
    </row>
    <row r="141" spans="1:47" ht="18" customHeight="1" x14ac:dyDescent="0.2">
      <c r="A141" s="137"/>
      <c r="B141" s="139"/>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c r="AA141" s="159"/>
      <c r="AB141" s="159"/>
      <c r="AC141" s="159"/>
      <c r="AD141" s="160"/>
      <c r="AE141" s="12"/>
      <c r="AF141" s="172"/>
      <c r="AG141" s="172"/>
      <c r="AH141" s="139"/>
      <c r="AI141" s="174"/>
      <c r="AJ141" s="174"/>
      <c r="AK141" s="174"/>
      <c r="AL141" s="175"/>
      <c r="AM141" s="179"/>
      <c r="AN141" s="179"/>
      <c r="AO141" s="153"/>
      <c r="AQ141" s="135">
        <f>IF(G141="x", 1,0)</f>
        <v>0</v>
      </c>
      <c r="AR141" s="135">
        <f>IF(H141="x", 1,0)</f>
        <v>0</v>
      </c>
      <c r="AU141" s="136" t="str">
        <f>IF(A141="","",4)</f>
        <v/>
      </c>
    </row>
    <row r="142" spans="1:47" ht="18" customHeight="1" thickBot="1" x14ac:dyDescent="0.25">
      <c r="A142" s="138"/>
      <c r="B142" s="169"/>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c r="AF142" s="173"/>
      <c r="AG142" s="173"/>
      <c r="AH142" s="176"/>
      <c r="AI142" s="177"/>
      <c r="AJ142" s="177"/>
      <c r="AK142" s="177"/>
      <c r="AL142" s="178"/>
      <c r="AM142" s="180"/>
      <c r="AN142" s="180"/>
      <c r="AO142" s="154"/>
      <c r="AQ142" s="135"/>
      <c r="AR142" s="135"/>
      <c r="AU142" s="136"/>
    </row>
    <row r="143" spans="1:47" ht="18" customHeight="1" x14ac:dyDescent="0.2">
      <c r="A143" s="137"/>
      <c r="B143" s="139"/>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c r="AA143" s="159"/>
      <c r="AB143" s="159"/>
      <c r="AC143" s="159"/>
      <c r="AD143" s="160"/>
      <c r="AE143" s="12"/>
      <c r="AF143" s="172"/>
      <c r="AG143" s="172"/>
      <c r="AH143" s="139"/>
      <c r="AI143" s="174"/>
      <c r="AJ143" s="174"/>
      <c r="AK143" s="174"/>
      <c r="AL143" s="175"/>
      <c r="AM143" s="179"/>
      <c r="AN143" s="179"/>
      <c r="AO143" s="153"/>
      <c r="AQ143" s="135">
        <f>IF(G143="x", 1,0)</f>
        <v>0</v>
      </c>
      <c r="AR143" s="135">
        <f>IF(H143="x", 1,0)</f>
        <v>0</v>
      </c>
      <c r="AU143" s="136" t="str">
        <f>IF(A143="","",4)</f>
        <v/>
      </c>
    </row>
    <row r="144" spans="1:47" ht="18" customHeight="1" thickBot="1" x14ac:dyDescent="0.25">
      <c r="A144" s="138"/>
      <c r="B144" s="169"/>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c r="AF144" s="173"/>
      <c r="AG144" s="173"/>
      <c r="AH144" s="176"/>
      <c r="AI144" s="177"/>
      <c r="AJ144" s="177"/>
      <c r="AK144" s="177"/>
      <c r="AL144" s="178"/>
      <c r="AM144" s="180"/>
      <c r="AN144" s="180"/>
      <c r="AO144" s="154"/>
      <c r="AQ144" s="135"/>
      <c r="AR144" s="135"/>
      <c r="AU144" s="136"/>
    </row>
    <row r="145" spans="1:47" ht="18" customHeight="1" x14ac:dyDescent="0.2">
      <c r="A145" s="137"/>
      <c r="B145" s="139"/>
      <c r="C145" s="140"/>
      <c r="D145" s="140"/>
      <c r="E145" s="140"/>
      <c r="F145" s="141"/>
      <c r="G145" s="142"/>
      <c r="H145" s="144"/>
      <c r="I145" s="146"/>
      <c r="J145" s="147"/>
      <c r="K145" s="149"/>
      <c r="L145" s="151"/>
      <c r="M145" s="147"/>
      <c r="N145" s="149"/>
      <c r="O145" s="147"/>
      <c r="P145" s="167"/>
      <c r="Q145" s="147"/>
      <c r="R145" s="167"/>
      <c r="S145" s="162"/>
      <c r="T145" s="163"/>
      <c r="U145" s="165"/>
      <c r="V145" s="162"/>
      <c r="W145" s="163"/>
      <c r="X145" s="165"/>
      <c r="Y145" s="155"/>
      <c r="Z145" s="157"/>
      <c r="AA145" s="159"/>
      <c r="AB145" s="159"/>
      <c r="AC145" s="159"/>
      <c r="AD145" s="160"/>
      <c r="AE145" s="12"/>
      <c r="AF145" s="172"/>
      <c r="AG145" s="172"/>
      <c r="AH145" s="139"/>
      <c r="AI145" s="174"/>
      <c r="AJ145" s="174"/>
      <c r="AK145" s="174"/>
      <c r="AL145" s="175"/>
      <c r="AM145" s="179"/>
      <c r="AN145" s="179"/>
      <c r="AO145" s="153"/>
      <c r="AQ145" s="135">
        <f>IF(G145="x", 1,0)</f>
        <v>0</v>
      </c>
      <c r="AR145" s="135">
        <f>IF(H145="x", 1,0)</f>
        <v>0</v>
      </c>
      <c r="AU145" s="136" t="str">
        <f>IF(A145="","",4)</f>
        <v/>
      </c>
    </row>
    <row r="146" spans="1:47" ht="18" customHeight="1" thickBot="1" x14ac:dyDescent="0.25">
      <c r="A146" s="138"/>
      <c r="B146" s="169"/>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c r="AF146" s="173"/>
      <c r="AG146" s="173"/>
      <c r="AH146" s="176"/>
      <c r="AI146" s="177"/>
      <c r="AJ146" s="177"/>
      <c r="AK146" s="177"/>
      <c r="AL146" s="178"/>
      <c r="AM146" s="180"/>
      <c r="AN146" s="180"/>
      <c r="AO146" s="154"/>
      <c r="AQ146" s="135"/>
      <c r="AR146" s="135"/>
      <c r="AU146" s="136"/>
    </row>
    <row r="147" spans="1:47" ht="18" customHeight="1" x14ac:dyDescent="0.2">
      <c r="A147" s="137"/>
      <c r="B147" s="139"/>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c r="AA147" s="159"/>
      <c r="AB147" s="159"/>
      <c r="AC147" s="159"/>
      <c r="AD147" s="160"/>
      <c r="AE147" s="12"/>
      <c r="AF147" s="172"/>
      <c r="AG147" s="172"/>
      <c r="AH147" s="139"/>
      <c r="AI147" s="174"/>
      <c r="AJ147" s="174"/>
      <c r="AK147" s="174"/>
      <c r="AL147" s="175"/>
      <c r="AM147" s="179"/>
      <c r="AN147" s="179"/>
      <c r="AO147" s="153"/>
      <c r="AQ147" s="135">
        <f>IF(G147="x", 1,0)</f>
        <v>0</v>
      </c>
      <c r="AR147" s="135">
        <f>IF(H147="x", 1,0)</f>
        <v>0</v>
      </c>
      <c r="AU147" s="136" t="str">
        <f>IF(A147="","",4)</f>
        <v/>
      </c>
    </row>
    <row r="148" spans="1:47" ht="18" customHeight="1" thickBot="1" x14ac:dyDescent="0.25">
      <c r="A148" s="138"/>
      <c r="B148" s="169"/>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c r="AF148" s="173"/>
      <c r="AG148" s="173"/>
      <c r="AH148" s="176"/>
      <c r="AI148" s="177"/>
      <c r="AJ148" s="177"/>
      <c r="AK148" s="177"/>
      <c r="AL148" s="178"/>
      <c r="AM148" s="180"/>
      <c r="AN148" s="180"/>
      <c r="AO148" s="154"/>
      <c r="AQ148" s="135"/>
      <c r="AR148" s="135"/>
      <c r="AU148" s="136"/>
    </row>
    <row r="149" spans="1:47" ht="18" customHeight="1" x14ac:dyDescent="0.2">
      <c r="A149" s="137"/>
      <c r="B149" s="139"/>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c r="AA149" s="159"/>
      <c r="AB149" s="159"/>
      <c r="AC149" s="159"/>
      <c r="AD149" s="160"/>
      <c r="AE149" s="12"/>
      <c r="AF149" s="172"/>
      <c r="AG149" s="172"/>
      <c r="AH149" s="139"/>
      <c r="AI149" s="174"/>
      <c r="AJ149" s="174"/>
      <c r="AK149" s="174"/>
      <c r="AL149" s="175"/>
      <c r="AM149" s="179"/>
      <c r="AN149" s="179"/>
      <c r="AO149" s="153"/>
      <c r="AQ149" s="135">
        <f>IF(G149="x", 1,0)</f>
        <v>0</v>
      </c>
      <c r="AR149" s="135">
        <f>IF(H149="x", 1,0)</f>
        <v>0</v>
      </c>
      <c r="AU149" s="136" t="str">
        <f>IF(A149="","",4)</f>
        <v/>
      </c>
    </row>
    <row r="150" spans="1:47" ht="18" customHeight="1" thickBot="1" x14ac:dyDescent="0.25">
      <c r="A150" s="138"/>
      <c r="B150" s="169"/>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c r="AF150" s="173"/>
      <c r="AG150" s="173"/>
      <c r="AH150" s="176"/>
      <c r="AI150" s="177"/>
      <c r="AJ150" s="177"/>
      <c r="AK150" s="177"/>
      <c r="AL150" s="178"/>
      <c r="AM150" s="180"/>
      <c r="AN150" s="180"/>
      <c r="AO150" s="154"/>
      <c r="AQ150" s="135"/>
      <c r="AR150" s="135"/>
      <c r="AU150" s="136"/>
    </row>
    <row r="151" spans="1:47" ht="18" customHeight="1" x14ac:dyDescent="0.2">
      <c r="A151" s="137"/>
      <c r="B151" s="139"/>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c r="AA151" s="159"/>
      <c r="AB151" s="159"/>
      <c r="AC151" s="159"/>
      <c r="AD151" s="160"/>
      <c r="AE151" s="12"/>
      <c r="AF151" s="172"/>
      <c r="AG151" s="172"/>
      <c r="AH151" s="139"/>
      <c r="AI151" s="174"/>
      <c r="AJ151" s="174"/>
      <c r="AK151" s="174"/>
      <c r="AL151" s="175"/>
      <c r="AM151" s="179"/>
      <c r="AN151" s="179"/>
      <c r="AO151" s="153"/>
      <c r="AQ151" s="135">
        <f>IF(G151="x", 1,0)</f>
        <v>0</v>
      </c>
      <c r="AR151" s="135">
        <f>IF(H151="x", 1,0)</f>
        <v>0</v>
      </c>
      <c r="AU151" s="136" t="str">
        <f>IF(A151="","",4)</f>
        <v/>
      </c>
    </row>
    <row r="152" spans="1:47" ht="18" customHeight="1" thickBot="1" x14ac:dyDescent="0.25">
      <c r="A152" s="138"/>
      <c r="B152" s="169"/>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c r="AF152" s="173"/>
      <c r="AG152" s="173"/>
      <c r="AH152" s="176"/>
      <c r="AI152" s="177"/>
      <c r="AJ152" s="177"/>
      <c r="AK152" s="177"/>
      <c r="AL152" s="178"/>
      <c r="AM152" s="180"/>
      <c r="AN152" s="180"/>
      <c r="AO152" s="154"/>
      <c r="AQ152" s="135"/>
      <c r="AR152" s="135"/>
      <c r="AU152" s="136"/>
    </row>
    <row r="153" spans="1:47" ht="18" customHeight="1" x14ac:dyDescent="0.2">
      <c r="A153" s="137"/>
      <c r="B153" s="139"/>
      <c r="C153" s="140"/>
      <c r="D153" s="140"/>
      <c r="E153" s="140"/>
      <c r="F153" s="141"/>
      <c r="G153" s="142"/>
      <c r="H153" s="144"/>
      <c r="I153" s="146"/>
      <c r="J153" s="147"/>
      <c r="K153" s="149"/>
      <c r="L153" s="151"/>
      <c r="M153" s="147"/>
      <c r="N153" s="149"/>
      <c r="O153" s="147"/>
      <c r="P153" s="167"/>
      <c r="Q153" s="147"/>
      <c r="R153" s="167"/>
      <c r="S153" s="162"/>
      <c r="T153" s="163"/>
      <c r="U153" s="165"/>
      <c r="V153" s="162"/>
      <c r="W153" s="163"/>
      <c r="X153" s="165"/>
      <c r="Y153" s="155"/>
      <c r="Z153" s="157"/>
      <c r="AA153" s="159"/>
      <c r="AB153" s="159"/>
      <c r="AC153" s="159"/>
      <c r="AD153" s="160"/>
      <c r="AE153" s="12"/>
      <c r="AF153" s="172"/>
      <c r="AG153" s="172"/>
      <c r="AH153" s="139"/>
      <c r="AI153" s="174"/>
      <c r="AJ153" s="174"/>
      <c r="AK153" s="174"/>
      <c r="AL153" s="175"/>
      <c r="AM153" s="179"/>
      <c r="AN153" s="179"/>
      <c r="AO153" s="153"/>
      <c r="AQ153" s="135">
        <f>IF(G153="x", 1,0)</f>
        <v>0</v>
      </c>
      <c r="AR153" s="135">
        <f>IF(H153="x", 1,0)</f>
        <v>0</v>
      </c>
      <c r="AU153" s="136" t="str">
        <f>IF(A153="","",4)</f>
        <v/>
      </c>
    </row>
    <row r="154" spans="1:47" ht="18" customHeight="1" thickBot="1" x14ac:dyDescent="0.25">
      <c r="A154" s="138"/>
      <c r="B154" s="169"/>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c r="AF154" s="173"/>
      <c r="AG154" s="173"/>
      <c r="AH154" s="176"/>
      <c r="AI154" s="177"/>
      <c r="AJ154" s="177"/>
      <c r="AK154" s="177"/>
      <c r="AL154" s="178"/>
      <c r="AM154" s="180"/>
      <c r="AN154" s="180"/>
      <c r="AO154" s="154"/>
      <c r="AQ154" s="135"/>
      <c r="AR154" s="135"/>
      <c r="AU154" s="136"/>
    </row>
    <row r="155" spans="1:47" ht="18" customHeight="1" x14ac:dyDescent="0.2">
      <c r="A155" s="137"/>
      <c r="B155" s="139"/>
      <c r="C155" s="140"/>
      <c r="D155" s="140"/>
      <c r="E155" s="140"/>
      <c r="F155" s="141"/>
      <c r="G155" s="142"/>
      <c r="H155" s="144"/>
      <c r="I155" s="146"/>
      <c r="J155" s="147"/>
      <c r="K155" s="149"/>
      <c r="L155" s="151"/>
      <c r="M155" s="147"/>
      <c r="N155" s="149"/>
      <c r="O155" s="147"/>
      <c r="P155" s="167"/>
      <c r="Q155" s="147"/>
      <c r="R155" s="167"/>
      <c r="S155" s="162"/>
      <c r="T155" s="163"/>
      <c r="U155" s="165"/>
      <c r="V155" s="162"/>
      <c r="W155" s="163"/>
      <c r="X155" s="165"/>
      <c r="Y155" s="155"/>
      <c r="Z155" s="157"/>
      <c r="AA155" s="159"/>
      <c r="AB155" s="159"/>
      <c r="AC155" s="159"/>
      <c r="AD155" s="160"/>
      <c r="AE155" s="12"/>
      <c r="AF155" s="172"/>
      <c r="AG155" s="172"/>
      <c r="AH155" s="139"/>
      <c r="AI155" s="174"/>
      <c r="AJ155" s="174"/>
      <c r="AK155" s="174"/>
      <c r="AL155" s="175"/>
      <c r="AM155" s="179"/>
      <c r="AN155" s="179"/>
      <c r="AO155" s="153"/>
      <c r="AQ155" s="135">
        <f>IF(G155="x", 1,0)</f>
        <v>0</v>
      </c>
      <c r="AR155" s="135">
        <f>IF(H155="x", 1,0)</f>
        <v>0</v>
      </c>
      <c r="AU155" s="136" t="str">
        <f>IF(A155="","",4)</f>
        <v/>
      </c>
    </row>
    <row r="156" spans="1:47" ht="18" customHeight="1" thickBot="1" x14ac:dyDescent="0.25">
      <c r="A156" s="138"/>
      <c r="B156" s="169"/>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c r="AF156" s="173"/>
      <c r="AG156" s="173"/>
      <c r="AH156" s="176"/>
      <c r="AI156" s="177"/>
      <c r="AJ156" s="177"/>
      <c r="AK156" s="177"/>
      <c r="AL156" s="178"/>
      <c r="AM156" s="180"/>
      <c r="AN156" s="180"/>
      <c r="AO156" s="154"/>
      <c r="AQ156" s="135"/>
      <c r="AR156" s="135"/>
      <c r="AU156" s="136"/>
    </row>
    <row r="157" spans="1:47" ht="18" customHeight="1" x14ac:dyDescent="0.2">
      <c r="A157" s="137"/>
      <c r="B157" s="139"/>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c r="AA157" s="159"/>
      <c r="AB157" s="159"/>
      <c r="AC157" s="159"/>
      <c r="AD157" s="160"/>
      <c r="AE157" s="12"/>
      <c r="AF157" s="172"/>
      <c r="AG157" s="172"/>
      <c r="AH157" s="139"/>
      <c r="AI157" s="174"/>
      <c r="AJ157" s="174"/>
      <c r="AK157" s="174"/>
      <c r="AL157" s="175"/>
      <c r="AM157" s="179"/>
      <c r="AN157" s="179"/>
      <c r="AO157" s="153"/>
      <c r="AQ157" s="135">
        <f>IF(G157="x", 1,0)</f>
        <v>0</v>
      </c>
      <c r="AR157" s="135">
        <f>IF(H157="x", 1,0)</f>
        <v>0</v>
      </c>
      <c r="AU157" s="136" t="str">
        <f>IF(A157="","",4)</f>
        <v/>
      </c>
    </row>
    <row r="158" spans="1:47" ht="18" customHeight="1" thickBot="1" x14ac:dyDescent="0.25">
      <c r="A158" s="138"/>
      <c r="B158" s="169"/>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c r="AF158" s="173"/>
      <c r="AG158" s="173"/>
      <c r="AH158" s="176"/>
      <c r="AI158" s="177"/>
      <c r="AJ158" s="177"/>
      <c r="AK158" s="177"/>
      <c r="AL158" s="178"/>
      <c r="AM158" s="180"/>
      <c r="AN158" s="180"/>
      <c r="AO158" s="154"/>
      <c r="AQ158" s="135"/>
      <c r="AR158" s="135"/>
      <c r="AU158" s="136"/>
    </row>
    <row r="159" spans="1:47" ht="18" customHeight="1" x14ac:dyDescent="0.2">
      <c r="A159" s="137"/>
      <c r="B159" s="139"/>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c r="AA159" s="159"/>
      <c r="AB159" s="159"/>
      <c r="AC159" s="159"/>
      <c r="AD159" s="160"/>
      <c r="AE159" s="12"/>
      <c r="AF159" s="172"/>
      <c r="AG159" s="172"/>
      <c r="AH159" s="139"/>
      <c r="AI159" s="174"/>
      <c r="AJ159" s="174"/>
      <c r="AK159" s="174"/>
      <c r="AL159" s="175"/>
      <c r="AM159" s="179"/>
      <c r="AN159" s="179"/>
      <c r="AO159" s="153"/>
      <c r="AQ159" s="135">
        <f>IF(G159="x", 1,0)</f>
        <v>0</v>
      </c>
      <c r="AR159" s="135">
        <f>IF(H159="x", 1,0)</f>
        <v>0</v>
      </c>
      <c r="AU159" s="136" t="str">
        <f>IF(A159="","",5)</f>
        <v/>
      </c>
    </row>
    <row r="160" spans="1:47" ht="18" customHeight="1" thickBot="1" x14ac:dyDescent="0.25">
      <c r="A160" s="138"/>
      <c r="B160" s="169"/>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c r="AF160" s="173"/>
      <c r="AG160" s="173"/>
      <c r="AH160" s="176"/>
      <c r="AI160" s="177"/>
      <c r="AJ160" s="177"/>
      <c r="AK160" s="177"/>
      <c r="AL160" s="178"/>
      <c r="AM160" s="180"/>
      <c r="AN160" s="180"/>
      <c r="AO160" s="154"/>
      <c r="AQ160" s="135"/>
      <c r="AR160" s="135"/>
      <c r="AU160" s="136"/>
    </row>
    <row r="161" spans="1:47" ht="18" customHeight="1" x14ac:dyDescent="0.2">
      <c r="A161" s="137"/>
      <c r="B161" s="139"/>
      <c r="C161" s="140"/>
      <c r="D161" s="140"/>
      <c r="E161" s="140"/>
      <c r="F161" s="141"/>
      <c r="G161" s="142"/>
      <c r="H161" s="144"/>
      <c r="I161" s="146"/>
      <c r="J161" s="147"/>
      <c r="K161" s="149"/>
      <c r="L161" s="151"/>
      <c r="M161" s="147"/>
      <c r="N161" s="149"/>
      <c r="O161" s="147"/>
      <c r="P161" s="167"/>
      <c r="Q161" s="147"/>
      <c r="R161" s="167"/>
      <c r="S161" s="162"/>
      <c r="T161" s="163"/>
      <c r="U161" s="165"/>
      <c r="V161" s="162"/>
      <c r="W161" s="163"/>
      <c r="X161" s="165"/>
      <c r="Y161" s="155"/>
      <c r="Z161" s="157"/>
      <c r="AA161" s="159"/>
      <c r="AB161" s="159"/>
      <c r="AC161" s="159"/>
      <c r="AD161" s="160"/>
      <c r="AE161" s="12"/>
      <c r="AF161" s="172"/>
      <c r="AG161" s="172"/>
      <c r="AH161" s="139"/>
      <c r="AI161" s="174"/>
      <c r="AJ161" s="174"/>
      <c r="AK161" s="174"/>
      <c r="AL161" s="175"/>
      <c r="AM161" s="179"/>
      <c r="AN161" s="179"/>
      <c r="AO161" s="153"/>
      <c r="AQ161" s="135">
        <f>IF(G161="x", 1,0)</f>
        <v>0</v>
      </c>
      <c r="AR161" s="135">
        <f>IF(H161="x", 1,0)</f>
        <v>0</v>
      </c>
      <c r="AU161" s="136" t="str">
        <f>IF(A161="","",5)</f>
        <v/>
      </c>
    </row>
    <row r="162" spans="1:47" ht="18" customHeight="1" thickBot="1" x14ac:dyDescent="0.25">
      <c r="A162" s="138"/>
      <c r="B162" s="169"/>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c r="B163" s="139"/>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c r="AA163" s="159"/>
      <c r="AB163" s="159"/>
      <c r="AC163" s="159"/>
      <c r="AD163" s="160"/>
      <c r="AE163" s="12"/>
      <c r="AF163" s="172"/>
      <c r="AG163" s="172"/>
      <c r="AH163" s="139"/>
      <c r="AI163" s="174"/>
      <c r="AJ163" s="174"/>
      <c r="AK163" s="174"/>
      <c r="AL163" s="175"/>
      <c r="AM163" s="179"/>
      <c r="AN163" s="179"/>
      <c r="AO163" s="153"/>
      <c r="AQ163" s="135">
        <f>IF(G163="x", 1,0)</f>
        <v>0</v>
      </c>
      <c r="AR163" s="135">
        <f>IF(H163="x", 1,0)</f>
        <v>0</v>
      </c>
      <c r="AU163" s="136" t="str">
        <f>IF(A163="","",5)</f>
        <v/>
      </c>
    </row>
    <row r="164" spans="1:47" ht="18" customHeight="1" thickBot="1" x14ac:dyDescent="0.25">
      <c r="A164" s="138"/>
      <c r="B164" s="169"/>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c r="AF164" s="173"/>
      <c r="AG164" s="173"/>
      <c r="AH164" s="176"/>
      <c r="AI164" s="177"/>
      <c r="AJ164" s="177"/>
      <c r="AK164" s="177"/>
      <c r="AL164" s="178"/>
      <c r="AM164" s="180"/>
      <c r="AN164" s="180"/>
      <c r="AO164" s="154"/>
      <c r="AQ164" s="135"/>
      <c r="AR164" s="135"/>
      <c r="AU164" s="136"/>
    </row>
    <row r="165" spans="1:47" ht="18" customHeight="1" x14ac:dyDescent="0.2">
      <c r="A165" s="137"/>
      <c r="B165" s="139"/>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c r="AA165" s="159"/>
      <c r="AB165" s="159"/>
      <c r="AC165" s="159"/>
      <c r="AD165" s="160"/>
      <c r="AE165" s="12"/>
      <c r="AF165" s="172"/>
      <c r="AG165" s="172"/>
      <c r="AH165" s="139"/>
      <c r="AI165" s="174"/>
      <c r="AJ165" s="174"/>
      <c r="AK165" s="174"/>
      <c r="AL165" s="175"/>
      <c r="AM165" s="179"/>
      <c r="AN165" s="179"/>
      <c r="AO165" s="153"/>
      <c r="AQ165" s="135">
        <f>IF(G165="x", 1,0)</f>
        <v>0</v>
      </c>
      <c r="AR165" s="135">
        <f>IF(H165="x", 1,0)</f>
        <v>0</v>
      </c>
      <c r="AU165" s="136" t="str">
        <f>IF(A165="","",5)</f>
        <v/>
      </c>
    </row>
    <row r="166" spans="1:47" ht="18" customHeight="1" thickBot="1" x14ac:dyDescent="0.25">
      <c r="A166" s="138"/>
      <c r="B166" s="169"/>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c r="AF166" s="173"/>
      <c r="AG166" s="173"/>
      <c r="AH166" s="176"/>
      <c r="AI166" s="177"/>
      <c r="AJ166" s="177"/>
      <c r="AK166" s="177"/>
      <c r="AL166" s="178"/>
      <c r="AM166" s="180"/>
      <c r="AN166" s="180"/>
      <c r="AO166" s="154"/>
      <c r="AQ166" s="135"/>
      <c r="AR166" s="135"/>
      <c r="AU166" s="136"/>
    </row>
    <row r="167" spans="1:47" ht="18" customHeight="1" x14ac:dyDescent="0.2">
      <c r="A167" s="137"/>
      <c r="B167" s="139"/>
      <c r="C167" s="140"/>
      <c r="D167" s="140"/>
      <c r="E167" s="140"/>
      <c r="F167" s="141"/>
      <c r="G167" s="142"/>
      <c r="H167" s="144"/>
      <c r="I167" s="146"/>
      <c r="J167" s="147"/>
      <c r="K167" s="149"/>
      <c r="L167" s="151"/>
      <c r="M167" s="147"/>
      <c r="N167" s="149"/>
      <c r="O167" s="147"/>
      <c r="P167" s="167"/>
      <c r="Q167" s="147"/>
      <c r="R167" s="167"/>
      <c r="S167" s="162"/>
      <c r="T167" s="163"/>
      <c r="U167" s="165"/>
      <c r="V167" s="162"/>
      <c r="W167" s="163"/>
      <c r="X167" s="165"/>
      <c r="Y167" s="155"/>
      <c r="Z167" s="157"/>
      <c r="AA167" s="159"/>
      <c r="AB167" s="159"/>
      <c r="AC167" s="159"/>
      <c r="AD167" s="160"/>
      <c r="AE167" s="12"/>
      <c r="AF167" s="172"/>
      <c r="AG167" s="172"/>
      <c r="AH167" s="139"/>
      <c r="AI167" s="174"/>
      <c r="AJ167" s="174"/>
      <c r="AK167" s="174"/>
      <c r="AL167" s="175"/>
      <c r="AM167" s="179"/>
      <c r="AN167" s="179"/>
      <c r="AO167" s="153"/>
      <c r="AQ167" s="135">
        <f>IF(G167="x", 1,0)</f>
        <v>0</v>
      </c>
      <c r="AR167" s="135">
        <f>IF(H167="x", 1,0)</f>
        <v>0</v>
      </c>
      <c r="AU167" s="136" t="str">
        <f>IF(A167="","",5)</f>
        <v/>
      </c>
    </row>
    <row r="168" spans="1:47" ht="18" customHeight="1" thickBot="1" x14ac:dyDescent="0.25">
      <c r="A168" s="138"/>
      <c r="B168" s="169"/>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c r="B169" s="139"/>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c r="AA169" s="159"/>
      <c r="AB169" s="159"/>
      <c r="AC169" s="159"/>
      <c r="AD169" s="160"/>
      <c r="AE169" s="12"/>
      <c r="AF169" s="172"/>
      <c r="AG169" s="172"/>
      <c r="AH169" s="139"/>
      <c r="AI169" s="174"/>
      <c r="AJ169" s="174"/>
      <c r="AK169" s="174"/>
      <c r="AL169" s="175"/>
      <c r="AM169" s="179"/>
      <c r="AN169" s="179"/>
      <c r="AO169" s="153"/>
      <c r="AQ169" s="135">
        <f>IF(G169="x", 1,0)</f>
        <v>0</v>
      </c>
      <c r="AR169" s="135">
        <f>IF(H169="x", 1,0)</f>
        <v>0</v>
      </c>
      <c r="AU169" s="136" t="str">
        <f>IF(A169="","",5)</f>
        <v/>
      </c>
    </row>
    <row r="170" spans="1:47" ht="18" customHeight="1" thickBot="1" x14ac:dyDescent="0.25">
      <c r="A170" s="138"/>
      <c r="B170" s="169"/>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c r="AF170" s="173"/>
      <c r="AG170" s="173"/>
      <c r="AH170" s="176"/>
      <c r="AI170" s="177"/>
      <c r="AJ170" s="177"/>
      <c r="AK170" s="177"/>
      <c r="AL170" s="178"/>
      <c r="AM170" s="180"/>
      <c r="AN170" s="180"/>
      <c r="AO170" s="154"/>
      <c r="AQ170" s="135"/>
      <c r="AR170" s="135"/>
      <c r="AU170" s="136"/>
    </row>
    <row r="171" spans="1:47" ht="18" customHeight="1" x14ac:dyDescent="0.2">
      <c r="A171" s="137"/>
      <c r="B171" s="139"/>
      <c r="C171" s="140"/>
      <c r="D171" s="140"/>
      <c r="E171" s="140"/>
      <c r="F171" s="141"/>
      <c r="G171" s="142"/>
      <c r="H171" s="144"/>
      <c r="I171" s="146"/>
      <c r="J171" s="147"/>
      <c r="K171" s="149"/>
      <c r="L171" s="151"/>
      <c r="M171" s="147"/>
      <c r="N171" s="149"/>
      <c r="O171" s="147"/>
      <c r="P171" s="167"/>
      <c r="Q171" s="147"/>
      <c r="R171" s="167"/>
      <c r="S171" s="162"/>
      <c r="T171" s="163"/>
      <c r="U171" s="165"/>
      <c r="V171" s="162"/>
      <c r="W171" s="163"/>
      <c r="X171" s="165"/>
      <c r="Y171" s="155"/>
      <c r="Z171" s="157"/>
      <c r="AA171" s="159"/>
      <c r="AB171" s="159"/>
      <c r="AC171" s="159"/>
      <c r="AD171" s="160"/>
      <c r="AE171" s="12"/>
      <c r="AF171" s="172"/>
      <c r="AG171" s="172"/>
      <c r="AH171" s="139"/>
      <c r="AI171" s="174"/>
      <c r="AJ171" s="174"/>
      <c r="AK171" s="174"/>
      <c r="AL171" s="175"/>
      <c r="AM171" s="179"/>
      <c r="AN171" s="179"/>
      <c r="AO171" s="153"/>
      <c r="AQ171" s="135">
        <f>IF(G171="x", 1,0)</f>
        <v>0</v>
      </c>
      <c r="AR171" s="135">
        <f>IF(H171="x", 1,0)</f>
        <v>0</v>
      </c>
      <c r="AU171" s="136" t="str">
        <f>IF(A171="","",5)</f>
        <v/>
      </c>
    </row>
    <row r="172" spans="1:47" ht="18" customHeight="1" thickBot="1" x14ac:dyDescent="0.25">
      <c r="A172" s="138"/>
      <c r="B172" s="169"/>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c r="AF172" s="173"/>
      <c r="AG172" s="173"/>
      <c r="AH172" s="176"/>
      <c r="AI172" s="177"/>
      <c r="AJ172" s="177"/>
      <c r="AK172" s="177"/>
      <c r="AL172" s="178"/>
      <c r="AM172" s="180"/>
      <c r="AN172" s="180"/>
      <c r="AO172" s="154"/>
      <c r="AQ172" s="135"/>
      <c r="AR172" s="135"/>
      <c r="AU172" s="136"/>
    </row>
    <row r="173" spans="1:47" ht="18" customHeight="1" x14ac:dyDescent="0.2">
      <c r="A173" s="137"/>
      <c r="B173" s="139"/>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c r="AH173" s="139"/>
      <c r="AI173" s="174"/>
      <c r="AJ173" s="174"/>
      <c r="AK173" s="174"/>
      <c r="AL173" s="175"/>
      <c r="AM173" s="179"/>
      <c r="AN173" s="179"/>
      <c r="AO173" s="153"/>
      <c r="AQ173" s="135">
        <f>IF(G173="x", 1,0)</f>
        <v>0</v>
      </c>
      <c r="AR173" s="135">
        <f>IF(H173="x", 1,0)</f>
        <v>0</v>
      </c>
      <c r="AU173" s="136" t="str">
        <f>IF(A173="","",5)</f>
        <v/>
      </c>
    </row>
    <row r="174" spans="1:47" ht="18" customHeight="1" thickBot="1" x14ac:dyDescent="0.25">
      <c r="A174" s="138"/>
      <c r="B174" s="169"/>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112</v>
      </c>
      <c r="K429" s="184"/>
      <c r="L429" s="45">
        <f>SUM(L23:L426)</f>
        <v>81</v>
      </c>
      <c r="M429" s="183">
        <f>SUM(N23:N426)</f>
        <v>151</v>
      </c>
      <c r="N429" s="184"/>
      <c r="O429" s="183">
        <f>SUM(P23:P426)</f>
        <v>56</v>
      </c>
      <c r="P429" s="184"/>
      <c r="Q429" s="183">
        <f>SUM(R23:R426)</f>
        <v>0</v>
      </c>
      <c r="R429" s="184"/>
      <c r="S429" s="183">
        <f>SUM(U23:U426)</f>
        <v>10.761999999999999</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5"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837693-6F7C-4790-AC47-096E6AC659C7}"/>
</file>

<file path=customXml/itemProps2.xml><?xml version="1.0" encoding="utf-8"?>
<ds:datastoreItem xmlns:ds="http://schemas.openxmlformats.org/officeDocument/2006/customXml" ds:itemID="{02F280D2-FAF2-4B14-9C03-582C58521194}"/>
</file>

<file path=customXml/itemProps3.xml><?xml version="1.0" encoding="utf-8"?>
<ds:datastoreItem xmlns:ds="http://schemas.openxmlformats.org/officeDocument/2006/customXml" ds:itemID="{9F79A231-3665-4147-AB7F-3E9709F8F5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2013-10-25T05:46:40Z</cp:lastPrinted>
  <dcterms:created xsi:type="dcterms:W3CDTF">2008-04-02T10:37:04Z</dcterms:created>
  <dcterms:modified xsi:type="dcterms:W3CDTF">2018-12-11T05:27:44Z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